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215" windowHeight="1125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PRIHODA'!$A$1:$L$45</definedName>
    <definedName name="_xlnm.Print_Area" localSheetId="2">'PLAN RASHODA I IZDATAKA'!$A$2:$S$79</definedName>
  </definedNames>
  <calcPr fullCalcOnLoad="1"/>
</workbook>
</file>

<file path=xl/sharedStrings.xml><?xml version="1.0" encoding="utf-8"?>
<sst xmlns="http://schemas.openxmlformats.org/spreadsheetml/2006/main" count="251" uniqueCount="105">
  <si>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</si>
  <si>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</si>
  <si>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</si>
  <si>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</si>
  <si>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</si>
  <si>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</si>
  <si>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</si>
  <si>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</si>
  <si>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</si>
  <si>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</si>
  <si>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</si>
  <si>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</si>
  <si>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</si>
  <si>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</si>
  <si>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</si>
  <si>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</si>
  <si>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</si>
  <si>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</si>
  <si>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</si>
  <si>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</si>
  <si>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</si>
  <si>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</si>
  <si>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</si>
  <si>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</si>
  <si>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</si>
  <si>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</si>
  <si>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</si>
  <si>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</si>
  <si>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</si>
  <si>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</si>
  <si>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</si>
  <si>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</si>
  <si>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</si>
  <si>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</si>
  <si>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</si>
  <si>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</si>
  <si>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</si>
  <si>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</si>
  <si>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</si>
  <si>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Program</t>
  </si>
  <si>
    <t>65/Ostali nespo.Prihodi-sufinanciranje</t>
  </si>
  <si>
    <t>66/Prihodi od pruženih usluga i donacije</t>
  </si>
  <si>
    <t>OŠ TONE PERUŠKA</t>
  </si>
  <si>
    <t>Aktivnost:decentralizirane funkcije osnovnoškolskog obrazovanja</t>
  </si>
  <si>
    <t>Aktivnost produženog boravka</t>
  </si>
  <si>
    <t>UKUPNO</t>
  </si>
  <si>
    <t>Aktivnost :prihodi i rashodi  ostalo škola</t>
  </si>
  <si>
    <t>Pomoći  Državni proračun</t>
  </si>
  <si>
    <t>Pomoći  Županijski proračun</t>
  </si>
  <si>
    <t>Pomoći  Općine</t>
  </si>
  <si>
    <t>Pomoći  Gradovi</t>
  </si>
  <si>
    <t>Aktivnost :socijalni program</t>
  </si>
  <si>
    <t>decentralizacija MAT</t>
  </si>
  <si>
    <t xml:space="preserve">decentralizacija </t>
  </si>
  <si>
    <t>Opći prihodi i primici Grad Pula</t>
  </si>
  <si>
    <t>Dodatna sredstva Grad</t>
  </si>
  <si>
    <t>2018.</t>
  </si>
  <si>
    <t>PROJEKCIJA PLANA ZA 2018.</t>
  </si>
  <si>
    <t>VIŠAK/MANJAK IZ PRETHODNE GODINE</t>
  </si>
  <si>
    <t>Ukupno prihodi i primici za 2018.</t>
  </si>
  <si>
    <t>67/Tekuće pomoći iz proračuna decentralizacija</t>
  </si>
  <si>
    <t>63/Prihodi za finan.rashoda posl.</t>
  </si>
  <si>
    <t>63/prihodi državni i žup. proračun</t>
  </si>
  <si>
    <t>Prihodi za posebne namjene   HZZO i CK</t>
  </si>
  <si>
    <t>2019.</t>
  </si>
  <si>
    <t>Prihodi za posebne namjene   HZZO</t>
  </si>
  <si>
    <t>Prihodi za posebne namjene sufinanciranje</t>
  </si>
  <si>
    <t>PROJEKCIJA PLANA ZA 2019.</t>
  </si>
  <si>
    <t>Projekcija plana 
za 2019.</t>
  </si>
  <si>
    <t>Ukupno prihodi i primici za 2019.</t>
  </si>
  <si>
    <t>Naknade troškova zaposlenima</t>
  </si>
  <si>
    <t>Rashodi za meterijal i energiju</t>
  </si>
  <si>
    <t>Rashodi za usluge</t>
  </si>
  <si>
    <t>Ostali nespomenuti rashodi poslovanja</t>
  </si>
  <si>
    <t>Postrojenja i oprema</t>
  </si>
  <si>
    <t>Građevinski objekti</t>
  </si>
  <si>
    <t>Nematerijalna proizvedena imovina</t>
  </si>
  <si>
    <t>Knjige, umj.djela,ostale izložb.vrijed.</t>
  </si>
  <si>
    <t>Naknade troš.osobama izvan rad.odnosa</t>
  </si>
  <si>
    <t>661/Prihodi od pruženih usluga</t>
  </si>
  <si>
    <t>652/ostali nespo. prihodi-sufin.</t>
  </si>
  <si>
    <t>652/pr.ref.štete od osiguranja</t>
  </si>
  <si>
    <t>652/ost.pr.za pos.namjene HZZ</t>
  </si>
  <si>
    <t>652/ Ostali nespom. prihodi</t>
  </si>
  <si>
    <t>652/ Ostali nespom. pr.-projekt marenda-drž.pror.</t>
  </si>
  <si>
    <t>663/ Tekuće donacije od fiz.osoba</t>
  </si>
  <si>
    <t>663/ Tekuće donacije od trg.društava</t>
  </si>
  <si>
    <t>636/prihodi državni proračun</t>
  </si>
  <si>
    <t>636 /prihodi žup.proračun</t>
  </si>
  <si>
    <t>671/prih.za fin. ras.poslovanja Grad Pula</t>
  </si>
  <si>
    <t>636/prih.za fin.ras.poslovanja soc.prog ostali gradovi</t>
  </si>
  <si>
    <t>636/prih.za fin.ras.poslovanja soc.prog ostale općine</t>
  </si>
  <si>
    <t>Predsjednica Školskog odbora:</t>
  </si>
  <si>
    <t>Opći prihodi i primici MZOŠ</t>
  </si>
  <si>
    <t>PRIJEDLOG PLANA ZA 2018.</t>
  </si>
  <si>
    <t>PROJEKCIJA PLANA ZA 2020.</t>
  </si>
  <si>
    <t>Daniela Toffetti</t>
  </si>
  <si>
    <t>KLASA:400-02/17-01/01</t>
  </si>
  <si>
    <t>636/prihodi državni proračun - shema voće</t>
  </si>
  <si>
    <t>2020.</t>
  </si>
  <si>
    <t>Ukupno prihodi i primici za 2020.</t>
  </si>
  <si>
    <t>PRIJEDLOG FINANCIJSKOG PLANA OŠ TONE PERUŠKA  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</si>
  <si>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</si>
  <si>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 
za 2020.</t>
  </si>
  <si>
    <t>URBROJ:2168/01-55-50/17-04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</si>
</sst>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5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7"/>
      <color indexed="10"/>
      <name val="Arial"/>
      <family val="2"/>
    </font>
    <font>
      <b/>
      <sz val="11"/>
      <color rgb="FFFF0000"/>
      <name val="Arial"/>
      <family val="2"/>
    </font>
    <font>
      <sz val="7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3" fillId="11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1" fontId="21" fillId="0" borderId="20" xfId="0" applyNumberFormat="1" applyFont="1" applyBorder="1" applyAlignment="1">
      <alignment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3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3" fontId="34" fillId="0" borderId="23" xfId="0" applyNumberFormat="1" applyFont="1" applyBorder="1" applyAlignment="1">
      <alignment horizontal="right"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/>
    </xf>
    <xf numFmtId="1" fontId="21" fillId="0" borderId="25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/>
    </xf>
    <xf numFmtId="3" fontId="21" fillId="0" borderId="24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0" fontId="45" fillId="0" borderId="29" xfId="0" applyFont="1" applyBorder="1" applyAlignment="1">
      <alignment vertical="top" wrapText="1"/>
    </xf>
    <xf numFmtId="0" fontId="46" fillId="0" borderId="30" xfId="0" applyFont="1" applyBorder="1" applyAlignment="1">
      <alignment vertical="center" wrapText="1"/>
    </xf>
    <xf numFmtId="0" fontId="46" fillId="0" borderId="31" xfId="0" applyFont="1" applyBorder="1" applyAlignment="1">
      <alignment vertical="center" wrapText="1"/>
    </xf>
    <xf numFmtId="0" fontId="46" fillId="0" borderId="32" xfId="0" applyFont="1" applyBorder="1" applyAlignment="1">
      <alignment vertical="center" wrapText="1"/>
    </xf>
    <xf numFmtId="1" fontId="46" fillId="27" borderId="33" xfId="0" applyNumberFormat="1" applyFont="1" applyFill="1" applyBorder="1" applyAlignment="1">
      <alignment horizontal="right" vertical="top" wrapText="1"/>
    </xf>
    <xf numFmtId="1" fontId="46" fillId="27" borderId="25" xfId="0" applyNumberFormat="1" applyFont="1" applyFill="1" applyBorder="1" applyAlignment="1">
      <alignment horizontal="left" wrapText="1"/>
    </xf>
    <xf numFmtId="1" fontId="46" fillId="0" borderId="33" xfId="0" applyNumberFormat="1" applyFont="1" applyFill="1" applyBorder="1" applyAlignment="1">
      <alignment horizontal="right" vertical="top" wrapText="1"/>
    </xf>
    <xf numFmtId="1" fontId="46" fillId="0" borderId="25" xfId="0" applyNumberFormat="1" applyFont="1" applyFill="1" applyBorder="1" applyAlignment="1">
      <alignment horizontal="left" wrapText="1"/>
    </xf>
    <xf numFmtId="0" fontId="46" fillId="0" borderId="34" xfId="0" applyFont="1" applyBorder="1" applyAlignment="1">
      <alignment vertical="center" wrapText="1"/>
    </xf>
    <xf numFmtId="0" fontId="46" fillId="0" borderId="35" xfId="0" applyFont="1" applyBorder="1" applyAlignment="1">
      <alignment vertical="center" wrapText="1"/>
    </xf>
    <xf numFmtId="1" fontId="47" fillId="0" borderId="22" xfId="0" applyNumberFormat="1" applyFont="1" applyBorder="1" applyAlignment="1">
      <alignment wrapText="1"/>
    </xf>
    <xf numFmtId="0" fontId="45" fillId="0" borderId="36" xfId="0" applyFont="1" applyBorder="1" applyAlignment="1">
      <alignment horizontal="left" vertical="top" wrapText="1"/>
    </xf>
    <xf numFmtId="0" fontId="45" fillId="0" borderId="29" xfId="0" applyFont="1" applyBorder="1" applyAlignment="1">
      <alignment horizontal="left" vertical="top" wrapText="1"/>
    </xf>
    <xf numFmtId="3" fontId="21" fillId="0" borderId="37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/>
    </xf>
    <xf numFmtId="3" fontId="21" fillId="0" borderId="37" xfId="0" applyNumberFormat="1" applyFont="1" applyBorder="1" applyAlignment="1">
      <alignment horizontal="center" wrapText="1"/>
    </xf>
    <xf numFmtId="3" fontId="49" fillId="0" borderId="24" xfId="0" applyNumberFormat="1" applyFont="1" applyFill="1" applyBorder="1" applyAlignment="1" applyProtection="1">
      <alignment/>
      <protection/>
    </xf>
    <xf numFmtId="3" fontId="47" fillId="0" borderId="24" xfId="0" applyNumberFormat="1" applyFont="1" applyFill="1" applyBorder="1" applyAlignment="1" applyProtection="1">
      <alignment/>
      <protection/>
    </xf>
    <xf numFmtId="3" fontId="49" fillId="0" borderId="24" xfId="0" applyNumberFormat="1" applyFont="1" applyBorder="1" applyAlignment="1">
      <alignment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48" fillId="0" borderId="24" xfId="0" applyNumberFormat="1" applyFont="1" applyFill="1" applyBorder="1" applyAlignment="1" applyProtection="1">
      <alignment wrapText="1"/>
      <protection/>
    </xf>
    <xf numFmtId="0" fontId="26" fillId="0" borderId="24" xfId="0" applyNumberFormat="1" applyFont="1" applyFill="1" applyBorder="1" applyAlignment="1" applyProtection="1">
      <alignment wrapText="1"/>
      <protection/>
    </xf>
    <xf numFmtId="0" fontId="46" fillId="0" borderId="21" xfId="0" applyFont="1" applyBorder="1" applyAlignment="1">
      <alignment vertical="center" wrapText="1"/>
    </xf>
    <xf numFmtId="3" fontId="27" fillId="0" borderId="24" xfId="0" applyNumberFormat="1" applyFont="1" applyBorder="1" applyAlignment="1">
      <alignment horizontal="right"/>
    </xf>
    <xf numFmtId="3" fontId="27" fillId="0" borderId="24" xfId="0" applyNumberFormat="1" applyFont="1" applyFill="1" applyBorder="1" applyAlignment="1" applyProtection="1">
      <alignment horizontal="right" wrapText="1"/>
      <protection/>
    </xf>
    <xf numFmtId="0" fontId="26" fillId="0" borderId="37" xfId="0" applyNumberFormat="1" applyFont="1" applyFill="1" applyBorder="1" applyAlignment="1" applyProtection="1">
      <alignment horizontal="center"/>
      <protection/>
    </xf>
    <xf numFmtId="0" fontId="48" fillId="0" borderId="37" xfId="0" applyNumberFormat="1" applyFont="1" applyFill="1" applyBorder="1" applyAlignment="1" applyProtection="1">
      <alignment wrapText="1"/>
      <protection/>
    </xf>
    <xf numFmtId="3" fontId="49" fillId="0" borderId="37" xfId="0" applyNumberFormat="1" applyFont="1" applyFill="1" applyBorder="1" applyAlignment="1" applyProtection="1">
      <alignment/>
      <protection/>
    </xf>
    <xf numFmtId="0" fontId="26" fillId="0" borderId="38" xfId="0" applyNumberFormat="1" applyFont="1" applyFill="1" applyBorder="1" applyAlignment="1" applyProtection="1">
      <alignment horizontal="center"/>
      <protection/>
    </xf>
    <xf numFmtId="3" fontId="47" fillId="0" borderId="38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/>
      <protection/>
    </xf>
    <xf numFmtId="0" fontId="26" fillId="0" borderId="39" xfId="0" applyNumberFormat="1" applyFont="1" applyFill="1" applyBorder="1" applyAlignment="1" applyProtection="1">
      <alignment wrapText="1"/>
      <protection/>
    </xf>
    <xf numFmtId="3" fontId="47" fillId="0" borderId="39" xfId="0" applyNumberFormat="1" applyFont="1" applyFill="1" applyBorder="1" applyAlignment="1" applyProtection="1">
      <alignment/>
      <protection/>
    </xf>
    <xf numFmtId="0" fontId="26" fillId="0" borderId="37" xfId="0" applyNumberFormat="1" applyFont="1" applyFill="1" applyBorder="1" applyAlignment="1" applyProtection="1">
      <alignment wrapText="1"/>
      <protection/>
    </xf>
    <xf numFmtId="3" fontId="47" fillId="0" borderId="37" xfId="0" applyNumberFormat="1" applyFont="1" applyFill="1" applyBorder="1" applyAlignment="1" applyProtection="1">
      <alignment/>
      <protection/>
    </xf>
    <xf numFmtId="0" fontId="50" fillId="0" borderId="40" xfId="0" applyNumberFormat="1" applyFont="1" applyFill="1" applyBorder="1" applyAlignment="1" applyProtection="1">
      <alignment horizontal="left"/>
      <protection/>
    </xf>
    <xf numFmtId="0" fontId="50" fillId="0" borderId="40" xfId="0" applyNumberFormat="1" applyFont="1" applyFill="1" applyBorder="1" applyAlignment="1" applyProtection="1">
      <alignment wrapText="1"/>
      <protection/>
    </xf>
    <xf numFmtId="3" fontId="47" fillId="0" borderId="40" xfId="0" applyNumberFormat="1" applyFont="1" applyFill="1" applyBorder="1" applyAlignment="1" applyProtection="1">
      <alignment/>
      <protection/>
    </xf>
    <xf numFmtId="0" fontId="26" fillId="0" borderId="40" xfId="0" applyNumberFormat="1" applyFont="1" applyFill="1" applyBorder="1" applyAlignment="1" applyProtection="1">
      <alignment horizontal="center"/>
      <protection/>
    </xf>
    <xf numFmtId="0" fontId="26" fillId="0" borderId="40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48" fillId="0" borderId="17" xfId="0" applyNumberFormat="1" applyFont="1" applyFill="1" applyBorder="1" applyAlignment="1" applyProtection="1">
      <alignment wrapText="1"/>
      <protection/>
    </xf>
    <xf numFmtId="3" fontId="49" fillId="0" borderId="17" xfId="0" applyNumberFormat="1" applyFont="1" applyFill="1" applyBorder="1" applyAlignment="1" applyProtection="1">
      <alignment/>
      <protection/>
    </xf>
    <xf numFmtId="0" fontId="48" fillId="0" borderId="37" xfId="0" applyNumberFormat="1" applyFont="1" applyFill="1" applyBorder="1" applyAlignment="1" applyProtection="1">
      <alignment horizontal="center"/>
      <protection/>
    </xf>
    <xf numFmtId="0" fontId="48" fillId="0" borderId="40" xfId="0" applyNumberFormat="1" applyFont="1" applyFill="1" applyBorder="1" applyAlignment="1" applyProtection="1">
      <alignment horizontal="center"/>
      <protection/>
    </xf>
    <xf numFmtId="0" fontId="26" fillId="0" borderId="40" xfId="0" applyNumberFormat="1" applyFont="1" applyFill="1" applyBorder="1" applyAlignment="1" applyProtection="1">
      <alignment horizontal="left"/>
      <protection/>
    </xf>
    <xf numFmtId="0" fontId="26" fillId="22" borderId="40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3" fontId="47" fillId="0" borderId="17" xfId="0" applyNumberFormat="1" applyFont="1" applyFill="1" applyBorder="1" applyAlignment="1" applyProtection="1">
      <alignment/>
      <protection/>
    </xf>
    <xf numFmtId="0" fontId="47" fillId="0" borderId="40" xfId="0" applyNumberFormat="1" applyFont="1" applyBorder="1" applyAlignment="1">
      <alignment horizontal="center" vertical="center"/>
    </xf>
    <xf numFmtId="0" fontId="26" fillId="0" borderId="38" xfId="0" applyNumberFormat="1" applyFont="1" applyFill="1" applyBorder="1" applyAlignment="1" applyProtection="1">
      <alignment wrapText="1"/>
      <protection/>
    </xf>
    <xf numFmtId="0" fontId="46" fillId="0" borderId="41" xfId="0" applyFont="1" applyBorder="1" applyAlignment="1">
      <alignment vertical="center" wrapText="1"/>
    </xf>
    <xf numFmtId="3" fontId="21" fillId="0" borderId="42" xfId="0" applyNumberFormat="1" applyFont="1" applyBorder="1" applyAlignment="1">
      <alignment horizontal="right"/>
    </xf>
    <xf numFmtId="3" fontId="21" fillId="0" borderId="43" xfId="0" applyNumberFormat="1" applyFont="1" applyBorder="1" applyAlignment="1">
      <alignment horizontal="center" vertical="center"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 horizontal="right" vertical="center" wrapText="1"/>
    </xf>
    <xf numFmtId="3" fontId="47" fillId="28" borderId="24" xfId="0" applyNumberFormat="1" applyFont="1" applyFill="1" applyBorder="1" applyAlignment="1" applyProtection="1">
      <alignment/>
      <protection/>
    </xf>
    <xf numFmtId="3" fontId="21" fillId="28" borderId="24" xfId="0" applyNumberFormat="1" applyFont="1" applyFill="1" applyBorder="1" applyAlignment="1">
      <alignment/>
    </xf>
    <xf numFmtId="3" fontId="21" fillId="0" borderId="46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horizontal="right" vertical="center" wrapText="1"/>
    </xf>
    <xf numFmtId="3" fontId="21" fillId="0" borderId="44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right" wrapText="1"/>
    </xf>
    <xf numFmtId="3" fontId="21" fillId="28" borderId="24" xfId="0" applyNumberFormat="1" applyFont="1" applyFill="1" applyBorder="1" applyAlignment="1">
      <alignment horizontal="right" wrapText="1"/>
    </xf>
    <xf numFmtId="3" fontId="21" fillId="0" borderId="46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1" fillId="0" borderId="44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justify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24" xfId="0" applyNumberFormat="1" applyFont="1" applyBorder="1" applyAlignment="1">
      <alignment horizontal="center"/>
    </xf>
    <xf numFmtId="0" fontId="47" fillId="0" borderId="24" xfId="0" applyNumberFormat="1" applyFont="1" applyBorder="1" applyAlignment="1">
      <alignment/>
    </xf>
    <xf numFmtId="3" fontId="47" fillId="0" borderId="24" xfId="0" applyNumberFormat="1" applyFont="1" applyBorder="1" applyAlignment="1">
      <alignment/>
    </xf>
    <xf numFmtId="0" fontId="47" fillId="0" borderId="24" xfId="0" applyNumberFormat="1" applyFont="1" applyBorder="1" applyAlignment="1">
      <alignment horizontal="left"/>
    </xf>
    <xf numFmtId="0" fontId="47" fillId="0" borderId="39" xfId="0" applyNumberFormat="1" applyFont="1" applyBorder="1" applyAlignment="1">
      <alignment horizontal="center"/>
    </xf>
    <xf numFmtId="0" fontId="47" fillId="0" borderId="39" xfId="0" applyNumberFormat="1" applyFont="1" applyBorder="1" applyAlignment="1">
      <alignment/>
    </xf>
    <xf numFmtId="3" fontId="47" fillId="0" borderId="39" xfId="0" applyNumberFormat="1" applyFont="1" applyBorder="1" applyAlignment="1">
      <alignment/>
    </xf>
    <xf numFmtId="3" fontId="47" fillId="0" borderId="24" xfId="0" applyNumberFormat="1" applyFont="1" applyBorder="1" applyAlignment="1">
      <alignment vertical="center"/>
    </xf>
    <xf numFmtId="3" fontId="47" fillId="0" borderId="39" xfId="0" applyNumberFormat="1" applyFont="1" applyBorder="1" applyAlignment="1">
      <alignment vertical="center"/>
    </xf>
    <xf numFmtId="3" fontId="47" fillId="0" borderId="16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3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23" xfId="0" applyNumberFormat="1" applyFont="1" applyFill="1" applyBorder="1" applyAlignment="1" applyProtection="1">
      <alignment horizontal="left" wrapText="1"/>
      <protection/>
    </xf>
    <xf numFmtId="0" fontId="34" fillId="0" borderId="23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54" fillId="0" borderId="15" xfId="0" applyNumberFormat="1" applyFont="1" applyFill="1" applyBorder="1" applyAlignment="1" applyProtection="1" quotePrefix="1">
      <alignment horizontal="left" vertical="center" wrapText="1"/>
      <protection/>
    </xf>
    <xf numFmtId="0" fontId="51" fillId="0" borderId="15" xfId="0" applyNumberFormat="1" applyFont="1" applyFill="1" applyBorder="1" applyAlignment="1" applyProtection="1">
      <alignment horizontal="left" vertical="center" wrapText="1"/>
      <protection/>
    </xf>
    <xf numFmtId="0" fontId="51" fillId="0" borderId="15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3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37" fillId="0" borderId="21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 applyProtection="1" quotePrefix="1">
      <alignment horizontal="left" wrapText="1"/>
      <protection/>
    </xf>
    <xf numFmtId="0" fontId="35" fillId="0" borderId="49" xfId="0" applyNumberFormat="1" applyFont="1" applyFill="1" applyBorder="1" applyAlignment="1" applyProtection="1">
      <alignment wrapText="1"/>
      <protection/>
    </xf>
    <xf numFmtId="3" fontId="22" fillId="0" borderId="21" xfId="0" applyNumberFormat="1" applyFont="1" applyBorder="1" applyAlignment="1">
      <alignment horizontal="center"/>
    </xf>
    <xf numFmtId="3" fontId="22" fillId="0" borderId="47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0" fontId="28" fillId="0" borderId="49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3" fontId="49" fillId="0" borderId="24" xfId="0" applyNumberFormat="1" applyFont="1" applyBorder="1" applyAlignment="1">
      <alignment vertical="center"/>
    </xf>
    <xf numFmtId="3" fontId="49" fillId="0" borderId="39" xfId="0" applyNumberFormat="1" applyFont="1" applyBorder="1" applyAlignment="1">
      <alignment vertical="center"/>
    </xf>
    <xf numFmtId="0" fontId="55" fillId="0" borderId="29" xfId="0" applyFont="1" applyBorder="1" applyAlignment="1">
      <alignment vertical="top" wrapText="1"/>
    </xf>
    <xf numFmtId="3" fontId="47" fillId="0" borderId="50" xfId="0" applyNumberFormat="1" applyFon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668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734175"/>
          <a:ext cx="10668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734175"/>
          <a:ext cx="10477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020300"/>
          <a:ext cx="10668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020300"/>
          <a:ext cx="10477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L5" sqref="L5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74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72" t="s">
        <v>101</v>
      </c>
      <c r="B1" s="172"/>
      <c r="C1" s="172"/>
      <c r="D1" s="172"/>
      <c r="E1" s="172"/>
      <c r="F1" s="172"/>
      <c r="G1" s="172"/>
      <c r="H1" s="172"/>
    </row>
    <row r="2" spans="1:8" s="54" customFormat="1" ht="26.25" customHeight="1">
      <c r="A2" s="172" t="s">
        <v>35</v>
      </c>
      <c r="B2" s="172"/>
      <c r="C2" s="172"/>
      <c r="D2" s="172"/>
      <c r="E2" s="172"/>
      <c r="F2" s="172"/>
      <c r="G2" s="185"/>
      <c r="H2" s="185"/>
    </row>
    <row r="3" spans="1:8" ht="25.5" customHeight="1">
      <c r="A3" s="172"/>
      <c r="B3" s="172"/>
      <c r="C3" s="172"/>
      <c r="D3" s="172"/>
      <c r="E3" s="172"/>
      <c r="F3" s="172"/>
      <c r="G3" s="172"/>
      <c r="H3" s="174"/>
    </row>
    <row r="4" spans="1:5" ht="9" customHeight="1">
      <c r="A4" s="55"/>
      <c r="B4" s="56"/>
      <c r="C4" s="56"/>
      <c r="D4" s="56"/>
      <c r="E4" s="56"/>
    </row>
    <row r="5" spans="1:9" ht="27.75" customHeight="1">
      <c r="A5" s="57"/>
      <c r="B5" s="58"/>
      <c r="C5" s="58"/>
      <c r="D5" s="59"/>
      <c r="E5" s="60"/>
      <c r="F5" s="61" t="s">
        <v>102</v>
      </c>
      <c r="G5" s="62" t="s">
        <v>68</v>
      </c>
      <c r="H5" s="62" t="s">
        <v>103</v>
      </c>
      <c r="I5" s="63"/>
    </row>
    <row r="6" spans="1:9" ht="27.75" customHeight="1">
      <c r="A6" s="177" t="s">
        <v>36</v>
      </c>
      <c r="B6" s="176"/>
      <c r="C6" s="176"/>
      <c r="D6" s="176"/>
      <c r="E6" s="184"/>
      <c r="F6" s="113">
        <v>12361320</v>
      </c>
      <c r="G6" s="113">
        <v>6423380</v>
      </c>
      <c r="H6" s="113">
        <v>6543380</v>
      </c>
      <c r="I6" s="79"/>
    </row>
    <row r="7" spans="1:8" ht="22.5" customHeight="1">
      <c r="A7" s="177" t="s">
        <v>0</v>
      </c>
      <c r="B7" s="176"/>
      <c r="C7" s="176"/>
      <c r="D7" s="176"/>
      <c r="E7" s="184"/>
      <c r="F7" s="113">
        <v>12361320</v>
      </c>
      <c r="G7" s="113">
        <v>6423380</v>
      </c>
      <c r="H7" s="113">
        <v>6543380</v>
      </c>
    </row>
    <row r="8" spans="1:8" ht="22.5" customHeight="1">
      <c r="A8" s="186" t="s">
        <v>1</v>
      </c>
      <c r="B8" s="184"/>
      <c r="C8" s="184"/>
      <c r="D8" s="184"/>
      <c r="E8" s="184"/>
      <c r="F8" s="112">
        <v>0</v>
      </c>
      <c r="G8" s="112">
        <v>0</v>
      </c>
      <c r="H8" s="112">
        <v>0</v>
      </c>
    </row>
    <row r="9" spans="1:8" ht="22.5" customHeight="1">
      <c r="A9" s="80" t="s">
        <v>37</v>
      </c>
      <c r="B9" s="64"/>
      <c r="C9" s="64"/>
      <c r="D9" s="64"/>
      <c r="E9" s="64"/>
      <c r="F9" s="113">
        <v>12361320</v>
      </c>
      <c r="G9" s="113">
        <v>6423380</v>
      </c>
      <c r="H9" s="113">
        <v>6543380</v>
      </c>
    </row>
    <row r="10" spans="1:8" ht="22.5" customHeight="1">
      <c r="A10" s="175" t="s">
        <v>2</v>
      </c>
      <c r="B10" s="176"/>
      <c r="C10" s="176"/>
      <c r="D10" s="176"/>
      <c r="E10" s="187"/>
      <c r="F10" s="112">
        <f>+F9-F11</f>
        <v>6287020</v>
      </c>
      <c r="G10" s="112">
        <f>+G9-G11</f>
        <v>6369000</v>
      </c>
      <c r="H10" s="112">
        <f>+H9-H11</f>
        <v>6489000</v>
      </c>
    </row>
    <row r="11" spans="1:8" ht="22.5" customHeight="1">
      <c r="A11" s="186" t="s">
        <v>3</v>
      </c>
      <c r="B11" s="184"/>
      <c r="C11" s="184"/>
      <c r="D11" s="184"/>
      <c r="E11" s="184"/>
      <c r="F11" s="112">
        <v>6074300</v>
      </c>
      <c r="G11" s="112">
        <v>54380</v>
      </c>
      <c r="H11" s="112">
        <v>54380</v>
      </c>
    </row>
    <row r="12" spans="1:8" ht="22.5" customHeight="1">
      <c r="A12" s="175" t="s">
        <v>4</v>
      </c>
      <c r="B12" s="176"/>
      <c r="C12" s="176"/>
      <c r="D12" s="176"/>
      <c r="E12" s="176"/>
      <c r="F12" s="113">
        <v>0</v>
      </c>
      <c r="G12" s="113">
        <v>0</v>
      </c>
      <c r="H12" s="113">
        <v>0</v>
      </c>
    </row>
    <row r="13" spans="1:8" ht="25.5" customHeight="1">
      <c r="A13" s="172"/>
      <c r="B13" s="173"/>
      <c r="C13" s="173"/>
      <c r="D13" s="173"/>
      <c r="E13" s="173"/>
      <c r="F13" s="174"/>
      <c r="G13" s="174"/>
      <c r="H13" s="174"/>
    </row>
    <row r="14" spans="1:8" ht="27.75" customHeight="1">
      <c r="A14" s="57"/>
      <c r="B14" s="58"/>
      <c r="C14" s="58"/>
      <c r="D14" s="59"/>
      <c r="E14" s="60"/>
      <c r="F14" s="61" t="s">
        <v>102</v>
      </c>
      <c r="G14" s="62" t="s">
        <v>68</v>
      </c>
      <c r="H14" s="62" t="s">
        <v>103</v>
      </c>
    </row>
    <row r="15" spans="1:8" ht="22.5" customHeight="1">
      <c r="A15" s="178" t="s">
        <v>58</v>
      </c>
      <c r="B15" s="179"/>
      <c r="C15" s="179"/>
      <c r="D15" s="179"/>
      <c r="E15" s="180"/>
      <c r="F15" s="68"/>
      <c r="G15" s="68">
        <v>0</v>
      </c>
      <c r="H15" s="66">
        <v>0</v>
      </c>
    </row>
    <row r="16" spans="1:8" s="49" customFormat="1" ht="25.5" customHeight="1">
      <c r="A16" s="181"/>
      <c r="B16" s="182"/>
      <c r="C16" s="182"/>
      <c r="D16" s="182"/>
      <c r="E16" s="182"/>
      <c r="F16" s="183"/>
      <c r="G16" s="183"/>
      <c r="H16" s="183"/>
    </row>
    <row r="17" spans="1:8" s="49" customFormat="1" ht="27.75" customHeight="1">
      <c r="A17" s="57"/>
      <c r="B17" s="58"/>
      <c r="C17" s="58"/>
      <c r="D17" s="59"/>
      <c r="E17" s="60"/>
      <c r="F17" s="61" t="s">
        <v>102</v>
      </c>
      <c r="G17" s="62" t="s">
        <v>68</v>
      </c>
      <c r="H17" s="62" t="s">
        <v>103</v>
      </c>
    </row>
    <row r="18" spans="1:8" s="49" customFormat="1" ht="22.5" customHeight="1">
      <c r="A18" s="177" t="s">
        <v>5</v>
      </c>
      <c r="B18" s="176"/>
      <c r="C18" s="176"/>
      <c r="D18" s="176"/>
      <c r="E18" s="176"/>
      <c r="F18" s="65"/>
      <c r="G18" s="65"/>
      <c r="H18" s="65"/>
    </row>
    <row r="19" spans="1:8" s="49" customFormat="1" ht="22.5" customHeight="1">
      <c r="A19" s="177" t="s">
        <v>6</v>
      </c>
      <c r="B19" s="176"/>
      <c r="C19" s="176"/>
      <c r="D19" s="176"/>
      <c r="E19" s="176"/>
      <c r="F19" s="65"/>
      <c r="G19" s="65"/>
      <c r="H19" s="65"/>
    </row>
    <row r="20" spans="1:8" s="49" customFormat="1" ht="22.5" customHeight="1">
      <c r="A20" s="175" t="s">
        <v>7</v>
      </c>
      <c r="B20" s="176"/>
      <c r="C20" s="176"/>
      <c r="D20" s="176"/>
      <c r="E20" s="176"/>
      <c r="F20" s="65"/>
      <c r="G20" s="65"/>
      <c r="H20" s="65"/>
    </row>
    <row r="21" spans="1:8" s="49" customFormat="1" ht="15" customHeight="1">
      <c r="A21" s="69"/>
      <c r="B21" s="70"/>
      <c r="C21" s="67"/>
      <c r="D21" s="71"/>
      <c r="E21" s="70"/>
      <c r="F21" s="72"/>
      <c r="G21" s="72"/>
      <c r="H21" s="72"/>
    </row>
    <row r="22" spans="1:8" s="49" customFormat="1" ht="22.5" customHeight="1">
      <c r="A22" s="175" t="s">
        <v>8</v>
      </c>
      <c r="B22" s="176"/>
      <c r="C22" s="176"/>
      <c r="D22" s="176"/>
      <c r="E22" s="176"/>
      <c r="F22" s="65">
        <f>SUM(F12,F15,F20)</f>
        <v>0</v>
      </c>
      <c r="G22" s="65">
        <f>SUM(G12,G15,G20)</f>
        <v>0</v>
      </c>
      <c r="H22" s="65">
        <f>SUM(H12,H15,H20)</f>
        <v>0</v>
      </c>
    </row>
    <row r="23" spans="1:5" s="49" customFormat="1" ht="18" customHeight="1">
      <c r="A23" s="73"/>
      <c r="B23" s="56"/>
      <c r="C23" s="56"/>
      <c r="D23" s="56"/>
      <c r="E23" s="56"/>
    </row>
    <row r="24" spans="5:6" ht="12.75">
      <c r="E24" s="156"/>
      <c r="F24" s="50"/>
    </row>
    <row r="25" spans="5:8" ht="12.75">
      <c r="E25"/>
      <c r="G25" s="157"/>
      <c r="H25" s="157"/>
    </row>
    <row r="26" ht="12.75">
      <c r="E26" s="156"/>
    </row>
    <row r="27" ht="12.75">
      <c r="E27"/>
    </row>
    <row r="28" ht="12.75">
      <c r="E28" s="156"/>
    </row>
    <row r="29" ht="12.75">
      <c r="E29"/>
    </row>
    <row r="30" ht="12.75">
      <c r="E30" s="50"/>
    </row>
    <row r="31" ht="12.75">
      <c r="E31"/>
    </row>
    <row r="32" ht="12.75">
      <c r="E32" s="15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SheetLayoutView="100" zoomScalePageLayoutView="0" workbookViewId="0" topLeftCell="A1">
      <selection activeCell="N45" sqref="N45"/>
    </sheetView>
  </sheetViews>
  <sheetFormatPr defaultColWidth="11.421875" defaultRowHeight="12.75"/>
  <cols>
    <col min="1" max="1" width="16.28125" style="19" customWidth="1"/>
    <col min="2" max="3" width="14.28125" style="19" customWidth="1"/>
    <col min="4" max="4" width="17.57421875" style="50" customWidth="1"/>
    <col min="5" max="5" width="14.57421875" style="1" customWidth="1"/>
    <col min="6" max="6" width="14.28125" style="1" customWidth="1"/>
    <col min="7" max="8" width="17.57421875" style="1" customWidth="1"/>
    <col min="9" max="9" width="14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72" t="s">
        <v>9</v>
      </c>
      <c r="B1" s="172"/>
      <c r="C1" s="172"/>
      <c r="D1" s="172"/>
      <c r="E1" s="172"/>
      <c r="F1" s="172"/>
      <c r="G1" s="172"/>
      <c r="H1" s="172"/>
      <c r="I1" s="172"/>
    </row>
    <row r="2" spans="1:9" s="2" customFormat="1" ht="13.5" thickBot="1">
      <c r="A2" s="9"/>
      <c r="I2" s="10" t="s">
        <v>10</v>
      </c>
    </row>
    <row r="3" spans="1:9" s="2" customFormat="1" ht="24.75" thickBot="1">
      <c r="A3" s="93" t="s">
        <v>11</v>
      </c>
      <c r="B3" s="188" t="s">
        <v>56</v>
      </c>
      <c r="C3" s="189"/>
      <c r="D3" s="189"/>
      <c r="E3" s="189"/>
      <c r="F3" s="189"/>
      <c r="G3" s="189"/>
      <c r="H3" s="189"/>
      <c r="I3" s="190"/>
    </row>
    <row r="4" spans="1:9" s="2" customFormat="1" ht="60.75" thickBot="1">
      <c r="A4" s="94" t="s">
        <v>12</v>
      </c>
      <c r="B4" s="90" t="s">
        <v>13</v>
      </c>
      <c r="C4" s="91" t="s">
        <v>14</v>
      </c>
      <c r="D4" s="91" t="s">
        <v>15</v>
      </c>
      <c r="E4" s="91" t="s">
        <v>16</v>
      </c>
      <c r="F4" s="91" t="s">
        <v>17</v>
      </c>
      <c r="G4" s="91" t="s">
        <v>18</v>
      </c>
      <c r="H4" s="140" t="s">
        <v>55</v>
      </c>
      <c r="I4" s="92" t="s">
        <v>19</v>
      </c>
    </row>
    <row r="5" spans="1:9" s="2" customFormat="1" ht="28.5" customHeight="1">
      <c r="A5" s="89" t="s">
        <v>79</v>
      </c>
      <c r="B5" s="147"/>
      <c r="C5" s="148">
        <v>10000</v>
      </c>
      <c r="D5" s="148"/>
      <c r="E5" s="148"/>
      <c r="F5" s="148"/>
      <c r="G5" s="148"/>
      <c r="H5" s="149"/>
      <c r="I5" s="150"/>
    </row>
    <row r="6" spans="1:9" s="2" customFormat="1" ht="28.5" customHeight="1">
      <c r="A6" s="89" t="s">
        <v>80</v>
      </c>
      <c r="B6" s="147"/>
      <c r="C6" s="83"/>
      <c r="D6" s="151">
        <v>427000</v>
      </c>
      <c r="E6" s="148"/>
      <c r="F6" s="148"/>
      <c r="G6" s="148"/>
      <c r="H6" s="149"/>
      <c r="I6" s="150"/>
    </row>
    <row r="7" spans="1:9" s="2" customFormat="1" ht="24" customHeight="1">
      <c r="A7" s="89" t="s">
        <v>81</v>
      </c>
      <c r="B7" s="147"/>
      <c r="C7" s="83"/>
      <c r="D7" s="151"/>
      <c r="E7" s="148"/>
      <c r="F7" s="148"/>
      <c r="G7" s="148">
        <v>15000</v>
      </c>
      <c r="H7" s="149"/>
      <c r="I7" s="150"/>
    </row>
    <row r="8" spans="1:9" s="2" customFormat="1" ht="19.5" customHeight="1">
      <c r="A8" s="89" t="s">
        <v>82</v>
      </c>
      <c r="B8" s="147"/>
      <c r="C8" s="83"/>
      <c r="D8" s="152">
        <v>50000</v>
      </c>
      <c r="E8" s="148"/>
      <c r="F8" s="148"/>
      <c r="G8" s="148"/>
      <c r="H8" s="149"/>
      <c r="I8" s="150"/>
    </row>
    <row r="9" spans="1:9" s="2" customFormat="1" ht="22.5" customHeight="1">
      <c r="A9" s="89" t="s">
        <v>83</v>
      </c>
      <c r="B9" s="147"/>
      <c r="C9" s="83">
        <v>5000</v>
      </c>
      <c r="D9" s="151"/>
      <c r="E9" s="148"/>
      <c r="F9" s="148"/>
      <c r="G9" s="148"/>
      <c r="H9" s="149"/>
      <c r="I9" s="150"/>
    </row>
    <row r="10" spans="1:9" s="2" customFormat="1" ht="22.5" customHeight="1">
      <c r="A10" s="89" t="s">
        <v>84</v>
      </c>
      <c r="B10" s="147"/>
      <c r="C10" s="83"/>
      <c r="D10" s="151"/>
      <c r="E10" s="148">
        <v>0</v>
      </c>
      <c r="F10" s="148"/>
      <c r="G10" s="148"/>
      <c r="H10" s="149"/>
      <c r="I10" s="150"/>
    </row>
    <row r="11" spans="1:9" s="2" customFormat="1" ht="22.5" customHeight="1">
      <c r="A11" s="89" t="s">
        <v>85</v>
      </c>
      <c r="B11" s="147"/>
      <c r="C11" s="83"/>
      <c r="D11" s="151"/>
      <c r="E11" s="148"/>
      <c r="F11" s="148">
        <v>10000</v>
      </c>
      <c r="G11" s="148"/>
      <c r="H11" s="149"/>
      <c r="I11" s="150"/>
    </row>
    <row r="12" spans="1:9" s="2" customFormat="1" ht="21" customHeight="1">
      <c r="A12" s="89" t="s">
        <v>86</v>
      </c>
      <c r="B12" s="153"/>
      <c r="C12" s="83"/>
      <c r="D12" s="83"/>
      <c r="E12" s="83"/>
      <c r="F12" s="83">
        <v>15000</v>
      </c>
      <c r="G12" s="83"/>
      <c r="H12" s="154"/>
      <c r="I12" s="155"/>
    </row>
    <row r="13" spans="1:9" s="2" customFormat="1" ht="28.5" customHeight="1">
      <c r="A13" s="89" t="s">
        <v>87</v>
      </c>
      <c r="B13" s="153">
        <v>4870000</v>
      </c>
      <c r="C13" s="83"/>
      <c r="D13" s="83"/>
      <c r="E13" s="83">
        <v>35000</v>
      </c>
      <c r="F13" s="83"/>
      <c r="G13" s="83"/>
      <c r="H13" s="154"/>
      <c r="I13" s="155"/>
    </row>
    <row r="14" spans="1:9" s="2" customFormat="1" ht="28.5" customHeight="1">
      <c r="A14" s="201" t="s">
        <v>98</v>
      </c>
      <c r="B14" s="153"/>
      <c r="C14" s="83"/>
      <c r="D14" s="83"/>
      <c r="E14" s="83">
        <v>12500</v>
      </c>
      <c r="F14" s="83"/>
      <c r="G14" s="83"/>
      <c r="H14" s="154"/>
      <c r="I14" s="155"/>
    </row>
    <row r="15" spans="1:9" s="2" customFormat="1" ht="12.75">
      <c r="A15" s="89" t="s">
        <v>88</v>
      </c>
      <c r="B15" s="153"/>
      <c r="C15" s="83"/>
      <c r="D15" s="83"/>
      <c r="E15" s="83">
        <v>30000</v>
      </c>
      <c r="F15" s="83"/>
      <c r="G15" s="83"/>
      <c r="H15" s="154"/>
      <c r="I15" s="155"/>
    </row>
    <row r="16" spans="1:9" s="2" customFormat="1" ht="19.5">
      <c r="A16" s="89" t="s">
        <v>89</v>
      </c>
      <c r="B16" s="153">
        <v>255580</v>
      </c>
      <c r="C16" s="83"/>
      <c r="D16" s="83"/>
      <c r="E16" s="83">
        <v>524240</v>
      </c>
      <c r="F16" s="83"/>
      <c r="G16" s="83"/>
      <c r="H16" s="154">
        <v>6070000</v>
      </c>
      <c r="I16" s="155"/>
    </row>
    <row r="17" spans="1:9" s="2" customFormat="1" ht="29.25">
      <c r="A17" s="89" t="s">
        <v>90</v>
      </c>
      <c r="B17" s="153"/>
      <c r="C17" s="83"/>
      <c r="D17" s="83"/>
      <c r="E17" s="83">
        <v>2000</v>
      </c>
      <c r="F17" s="83"/>
      <c r="G17" s="83"/>
      <c r="H17" s="154"/>
      <c r="I17" s="155"/>
    </row>
    <row r="18" spans="1:9" s="2" customFormat="1" ht="29.25">
      <c r="A18" s="89" t="s">
        <v>91</v>
      </c>
      <c r="B18" s="153"/>
      <c r="C18" s="83"/>
      <c r="D18" s="83"/>
      <c r="E18" s="83">
        <v>30000</v>
      </c>
      <c r="F18" s="83"/>
      <c r="G18" s="83"/>
      <c r="H18" s="154"/>
      <c r="I18" s="155"/>
    </row>
    <row r="19" spans="1:9" s="2" customFormat="1" ht="9" customHeight="1" thickBot="1">
      <c r="A19" s="81"/>
      <c r="B19" s="84"/>
      <c r="C19" s="85"/>
      <c r="D19" s="85"/>
      <c r="E19" s="85"/>
      <c r="F19" s="85"/>
      <c r="G19" s="85"/>
      <c r="H19" s="141"/>
      <c r="I19" s="86"/>
    </row>
    <row r="20" spans="1:9" s="2" customFormat="1" ht="24" customHeight="1" thickBot="1">
      <c r="A20" s="99" t="s">
        <v>20</v>
      </c>
      <c r="B20" s="87">
        <f aca="true" t="shared" si="0" ref="B20:I20">SUM(B5:B19)</f>
        <v>5125580</v>
      </c>
      <c r="C20" s="87">
        <f t="shared" si="0"/>
        <v>15000</v>
      </c>
      <c r="D20" s="87">
        <f t="shared" si="0"/>
        <v>477000</v>
      </c>
      <c r="E20" s="87">
        <f t="shared" si="0"/>
        <v>633740</v>
      </c>
      <c r="F20" s="87">
        <f t="shared" si="0"/>
        <v>25000</v>
      </c>
      <c r="G20" s="87">
        <f t="shared" si="0"/>
        <v>15000</v>
      </c>
      <c r="H20" s="87">
        <f t="shared" si="0"/>
        <v>6070000</v>
      </c>
      <c r="I20" s="88">
        <f t="shared" si="0"/>
        <v>0</v>
      </c>
    </row>
    <row r="21" spans="1:9" s="2" customFormat="1" ht="22.5" customHeight="1" thickBot="1">
      <c r="A21" s="99" t="s">
        <v>59</v>
      </c>
      <c r="B21" s="193">
        <f>B20+C20+D20+E20+F20+G20+I20+H20</f>
        <v>12361320</v>
      </c>
      <c r="C21" s="194"/>
      <c r="D21" s="194"/>
      <c r="E21" s="194"/>
      <c r="F21" s="194"/>
      <c r="G21" s="194"/>
      <c r="H21" s="194"/>
      <c r="I21" s="195"/>
    </row>
    <row r="22" spans="1:9" ht="13.5" thickBot="1">
      <c r="A22" s="6"/>
      <c r="B22" s="6"/>
      <c r="C22" s="6"/>
      <c r="D22" s="7"/>
      <c r="E22" s="18"/>
      <c r="I22" s="10"/>
    </row>
    <row r="23" spans="1:9" ht="24" customHeight="1" thickBot="1">
      <c r="A23" s="95" t="s">
        <v>11</v>
      </c>
      <c r="B23" s="188" t="s">
        <v>64</v>
      </c>
      <c r="C23" s="189"/>
      <c r="D23" s="189"/>
      <c r="E23" s="189"/>
      <c r="F23" s="189"/>
      <c r="G23" s="189"/>
      <c r="H23" s="189"/>
      <c r="I23" s="190"/>
    </row>
    <row r="24" spans="1:9" ht="60.75" thickBot="1">
      <c r="A24" s="96" t="s">
        <v>12</v>
      </c>
      <c r="B24" s="111" t="s">
        <v>13</v>
      </c>
      <c r="C24" s="97" t="s">
        <v>14</v>
      </c>
      <c r="D24" s="97" t="s">
        <v>15</v>
      </c>
      <c r="E24" s="97" t="s">
        <v>16</v>
      </c>
      <c r="F24" s="97" t="s">
        <v>17</v>
      </c>
      <c r="G24" s="97" t="s">
        <v>18</v>
      </c>
      <c r="H24" s="97" t="s">
        <v>55</v>
      </c>
      <c r="I24" s="98" t="s">
        <v>19</v>
      </c>
    </row>
    <row r="25" spans="1:9" ht="24.75" customHeight="1">
      <c r="A25" s="100" t="s">
        <v>60</v>
      </c>
      <c r="B25" s="153">
        <v>4870000</v>
      </c>
      <c r="C25" s="103"/>
      <c r="D25" s="104"/>
      <c r="E25" s="144">
        <v>524500</v>
      </c>
      <c r="F25" s="102"/>
      <c r="G25" s="102"/>
      <c r="H25" s="102">
        <v>130000</v>
      </c>
      <c r="I25" s="142"/>
    </row>
    <row r="26" spans="1:9" ht="19.5">
      <c r="A26" s="101" t="s">
        <v>40</v>
      </c>
      <c r="B26" s="82"/>
      <c r="C26" s="83">
        <v>5000</v>
      </c>
      <c r="D26" s="146">
        <v>427000</v>
      </c>
      <c r="E26" s="82">
        <v>0</v>
      </c>
      <c r="F26" s="82"/>
      <c r="G26" s="82">
        <v>15000</v>
      </c>
      <c r="H26" s="82"/>
      <c r="I26" s="143"/>
    </row>
    <row r="27" spans="1:9" ht="19.5">
      <c r="A27" s="101" t="s">
        <v>41</v>
      </c>
      <c r="B27" s="82"/>
      <c r="C27" s="82">
        <v>10000</v>
      </c>
      <c r="D27" s="82"/>
      <c r="E27" s="82"/>
      <c r="F27" s="82">
        <v>25000</v>
      </c>
      <c r="G27" s="82"/>
      <c r="H27" s="82"/>
      <c r="I27" s="143"/>
    </row>
    <row r="28" spans="1:9" ht="19.5">
      <c r="A28" s="101" t="s">
        <v>61</v>
      </c>
      <c r="B28" s="82">
        <v>255580</v>
      </c>
      <c r="C28" s="82"/>
      <c r="D28" s="82">
        <v>50000</v>
      </c>
      <c r="E28" s="82">
        <v>46300</v>
      </c>
      <c r="F28" s="82"/>
      <c r="G28" s="82"/>
      <c r="H28" s="82"/>
      <c r="I28" s="143"/>
    </row>
    <row r="29" spans="1:9" ht="22.5" customHeight="1">
      <c r="A29" s="89" t="s">
        <v>62</v>
      </c>
      <c r="B29" s="82"/>
      <c r="C29" s="82"/>
      <c r="D29" s="82"/>
      <c r="E29" s="82">
        <v>65000</v>
      </c>
      <c r="F29" s="82"/>
      <c r="G29" s="82"/>
      <c r="H29" s="82"/>
      <c r="I29" s="143"/>
    </row>
    <row r="30" spans="1:9" ht="8.25" customHeight="1" thickBot="1">
      <c r="A30" s="15"/>
      <c r="B30" s="11"/>
      <c r="C30" s="12"/>
      <c r="D30" s="12"/>
      <c r="E30" s="12"/>
      <c r="F30" s="12"/>
      <c r="G30" s="13"/>
      <c r="H30" s="13"/>
      <c r="I30" s="14"/>
    </row>
    <row r="31" spans="1:9" s="2" customFormat="1" ht="22.5" customHeight="1" thickBot="1">
      <c r="A31" s="99" t="s">
        <v>20</v>
      </c>
      <c r="B31" s="16">
        <f aca="true" t="shared" si="1" ref="B31:I31">SUM(B25:B30)</f>
        <v>5125580</v>
      </c>
      <c r="C31" s="16">
        <f t="shared" si="1"/>
        <v>15000</v>
      </c>
      <c r="D31" s="16">
        <f t="shared" si="1"/>
        <v>477000</v>
      </c>
      <c r="E31" s="16">
        <f t="shared" si="1"/>
        <v>635800</v>
      </c>
      <c r="F31" s="16">
        <f t="shared" si="1"/>
        <v>25000</v>
      </c>
      <c r="G31" s="16">
        <f t="shared" si="1"/>
        <v>15000</v>
      </c>
      <c r="H31" s="16">
        <f t="shared" si="1"/>
        <v>130000</v>
      </c>
      <c r="I31" s="17">
        <f t="shared" si="1"/>
        <v>0</v>
      </c>
    </row>
    <row r="32" spans="1:9" s="2" customFormat="1" ht="24" customHeight="1" thickBot="1">
      <c r="A32" s="99" t="s">
        <v>69</v>
      </c>
      <c r="B32" s="193">
        <f>B31+C31+D31+E31+F31+G31+I31+H31</f>
        <v>6423380</v>
      </c>
      <c r="C32" s="194"/>
      <c r="D32" s="194"/>
      <c r="E32" s="194"/>
      <c r="F32" s="194"/>
      <c r="G32" s="194"/>
      <c r="H32" s="194"/>
      <c r="I32" s="195"/>
    </row>
    <row r="33" spans="4:5" ht="13.5" thickBot="1">
      <c r="D33" s="20"/>
      <c r="E33" s="21"/>
    </row>
    <row r="34" spans="1:9" ht="24.75" thickBot="1">
      <c r="A34" s="95" t="s">
        <v>11</v>
      </c>
      <c r="B34" s="188" t="s">
        <v>99</v>
      </c>
      <c r="C34" s="189"/>
      <c r="D34" s="189"/>
      <c r="E34" s="189"/>
      <c r="F34" s="189"/>
      <c r="G34" s="189"/>
      <c r="H34" s="189"/>
      <c r="I34" s="190"/>
    </row>
    <row r="35" spans="1:9" ht="60" customHeight="1" thickBot="1">
      <c r="A35" s="96" t="s">
        <v>12</v>
      </c>
      <c r="B35" s="111" t="s">
        <v>13</v>
      </c>
      <c r="C35" s="97" t="s">
        <v>14</v>
      </c>
      <c r="D35" s="97" t="s">
        <v>15</v>
      </c>
      <c r="E35" s="97" t="s">
        <v>16</v>
      </c>
      <c r="F35" s="97" t="s">
        <v>17</v>
      </c>
      <c r="G35" s="97" t="s">
        <v>18</v>
      </c>
      <c r="H35" s="97" t="s">
        <v>55</v>
      </c>
      <c r="I35" s="98" t="s">
        <v>19</v>
      </c>
    </row>
    <row r="36" spans="1:9" ht="21" customHeight="1">
      <c r="A36" s="100" t="s">
        <v>60</v>
      </c>
      <c r="B36" s="153">
        <v>4870000</v>
      </c>
      <c r="C36" s="103"/>
      <c r="D36" s="104"/>
      <c r="E36" s="144">
        <v>524500</v>
      </c>
      <c r="F36" s="102"/>
      <c r="G36" s="102"/>
      <c r="H36" s="102">
        <v>250000</v>
      </c>
      <c r="I36" s="142"/>
    </row>
    <row r="37" spans="1:9" ht="19.5">
      <c r="A37" s="101" t="s">
        <v>40</v>
      </c>
      <c r="B37" s="82"/>
      <c r="C37" s="83">
        <v>5000</v>
      </c>
      <c r="D37" s="146">
        <v>427000</v>
      </c>
      <c r="E37" s="82">
        <v>0</v>
      </c>
      <c r="F37" s="82"/>
      <c r="G37" s="82">
        <v>15000</v>
      </c>
      <c r="H37" s="82"/>
      <c r="I37" s="143"/>
    </row>
    <row r="38" spans="1:9" ht="19.5">
      <c r="A38" s="101" t="s">
        <v>41</v>
      </c>
      <c r="B38" s="82"/>
      <c r="C38" s="82">
        <v>10000</v>
      </c>
      <c r="D38" s="82"/>
      <c r="E38" s="82"/>
      <c r="F38" s="82">
        <v>25000</v>
      </c>
      <c r="G38" s="82"/>
      <c r="H38" s="82"/>
      <c r="I38" s="143"/>
    </row>
    <row r="39" spans="1:9" ht="21" customHeight="1">
      <c r="A39" s="101" t="s">
        <v>61</v>
      </c>
      <c r="B39" s="153">
        <v>255580</v>
      </c>
      <c r="C39" s="82"/>
      <c r="D39" s="82">
        <v>50000</v>
      </c>
      <c r="E39" s="82">
        <v>46300</v>
      </c>
      <c r="F39" s="82"/>
      <c r="G39" s="82"/>
      <c r="H39" s="82"/>
      <c r="I39" s="143"/>
    </row>
    <row r="40" spans="1:9" ht="20.25" thickBot="1">
      <c r="A40" s="89" t="s">
        <v>62</v>
      </c>
      <c r="B40" s="82"/>
      <c r="C40" s="82"/>
      <c r="D40" s="82"/>
      <c r="E40" s="82">
        <v>65000</v>
      </c>
      <c r="F40" s="82"/>
      <c r="G40" s="82"/>
      <c r="H40" s="82"/>
      <c r="I40" s="143"/>
    </row>
    <row r="41" spans="1:9" s="2" customFormat="1" ht="24" customHeight="1" thickBot="1">
      <c r="A41" s="99" t="s">
        <v>20</v>
      </c>
      <c r="B41" s="16">
        <f aca="true" t="shared" si="2" ref="B41:I41">SUM(B36:B40)</f>
        <v>5125580</v>
      </c>
      <c r="C41" s="16">
        <f t="shared" si="2"/>
        <v>15000</v>
      </c>
      <c r="D41" s="16">
        <f t="shared" si="2"/>
        <v>477000</v>
      </c>
      <c r="E41" s="16">
        <f t="shared" si="2"/>
        <v>635800</v>
      </c>
      <c r="F41" s="16">
        <f t="shared" si="2"/>
        <v>25000</v>
      </c>
      <c r="G41" s="16">
        <f t="shared" si="2"/>
        <v>15000</v>
      </c>
      <c r="H41" s="16">
        <f t="shared" si="2"/>
        <v>250000</v>
      </c>
      <c r="I41" s="17">
        <f t="shared" si="2"/>
        <v>0</v>
      </c>
    </row>
    <row r="42" spans="1:9" s="2" customFormat="1" ht="23.25" customHeight="1" thickBot="1">
      <c r="A42" s="99" t="s">
        <v>100</v>
      </c>
      <c r="B42" s="193">
        <f>B41+C41+D41+E41+F41+G41+I41+H41</f>
        <v>6543380</v>
      </c>
      <c r="C42" s="194"/>
      <c r="D42" s="194"/>
      <c r="E42" s="194"/>
      <c r="F42" s="194"/>
      <c r="G42" s="194"/>
      <c r="H42" s="194"/>
      <c r="I42" s="195"/>
    </row>
    <row r="43" spans="3:5" ht="13.5" customHeight="1">
      <c r="C43" s="22"/>
      <c r="D43" s="20"/>
      <c r="E43" s="23"/>
    </row>
    <row r="44" spans="3:5" ht="13.5" customHeight="1">
      <c r="C44" s="22"/>
      <c r="D44" s="24"/>
      <c r="E44" s="25"/>
    </row>
    <row r="45" spans="4:5" ht="13.5" customHeight="1">
      <c r="D45" s="26"/>
      <c r="E45" s="27"/>
    </row>
    <row r="46" spans="3:5" ht="28.5" customHeight="1">
      <c r="C46" s="22"/>
      <c r="D46" s="20"/>
      <c r="E46" s="30"/>
    </row>
    <row r="47" spans="3:5" ht="13.5" customHeight="1">
      <c r="C47" s="22"/>
      <c r="D47" s="20"/>
      <c r="E47" s="25"/>
    </row>
    <row r="48" spans="4:5" ht="13.5" customHeight="1">
      <c r="D48" s="20"/>
      <c r="E48" s="21"/>
    </row>
    <row r="49" spans="4:5" ht="13.5" customHeight="1">
      <c r="D49" s="20"/>
      <c r="E49" s="29"/>
    </row>
    <row r="50" spans="4:5" ht="13.5" customHeight="1">
      <c r="D50" s="20"/>
      <c r="E50" s="21"/>
    </row>
    <row r="51" spans="4:5" ht="22.5" customHeight="1">
      <c r="D51" s="20"/>
      <c r="E51" s="31"/>
    </row>
    <row r="52" spans="4:5" ht="13.5" customHeight="1">
      <c r="D52" s="26"/>
      <c r="E52" s="27"/>
    </row>
    <row r="53" spans="2:5" ht="13.5" customHeight="1">
      <c r="B53" s="22"/>
      <c r="D53" s="26"/>
      <c r="E53" s="32"/>
    </row>
    <row r="54" spans="3:5" ht="13.5" customHeight="1">
      <c r="C54" s="22"/>
      <c r="D54" s="26"/>
      <c r="E54" s="33"/>
    </row>
    <row r="55" spans="3:5" ht="13.5" customHeight="1">
      <c r="C55" s="22"/>
      <c r="D55" s="28"/>
      <c r="E55" s="25"/>
    </row>
    <row r="56" spans="4:5" ht="13.5" customHeight="1">
      <c r="D56" s="20"/>
      <c r="E56" s="21"/>
    </row>
    <row r="57" spans="2:5" ht="13.5" customHeight="1">
      <c r="B57" s="22"/>
      <c r="D57" s="20"/>
      <c r="E57" s="23"/>
    </row>
    <row r="58" spans="3:5" ht="13.5" customHeight="1">
      <c r="C58" s="22"/>
      <c r="D58" s="20"/>
      <c r="E58" s="32"/>
    </row>
    <row r="59" spans="3:5" ht="13.5" customHeight="1">
      <c r="C59" s="22"/>
      <c r="D59" s="28"/>
      <c r="E59" s="25"/>
    </row>
    <row r="60" spans="4:5" ht="13.5" customHeight="1">
      <c r="D60" s="26"/>
      <c r="E60" s="21"/>
    </row>
    <row r="61" spans="3:5" ht="13.5" customHeight="1">
      <c r="C61" s="22"/>
      <c r="D61" s="26"/>
      <c r="E61" s="32"/>
    </row>
    <row r="62" spans="4:5" ht="22.5" customHeight="1">
      <c r="D62" s="28"/>
      <c r="E62" s="31"/>
    </row>
    <row r="63" spans="4:5" ht="13.5" customHeight="1">
      <c r="D63" s="20"/>
      <c r="E63" s="21"/>
    </row>
    <row r="64" spans="4:5" ht="13.5" customHeight="1">
      <c r="D64" s="28"/>
      <c r="E64" s="25"/>
    </row>
    <row r="65" spans="4:5" ht="13.5" customHeight="1">
      <c r="D65" s="20"/>
      <c r="E65" s="21"/>
    </row>
    <row r="66" spans="4:5" ht="13.5" customHeight="1">
      <c r="D66" s="20"/>
      <c r="E66" s="21"/>
    </row>
    <row r="67" spans="1:5" ht="13.5" customHeight="1">
      <c r="A67" s="22"/>
      <c r="D67" s="34"/>
      <c r="E67" s="32"/>
    </row>
    <row r="68" spans="2:5" ht="13.5" customHeight="1">
      <c r="B68" s="22"/>
      <c r="C68" s="22"/>
      <c r="D68" s="35"/>
      <c r="E68" s="32"/>
    </row>
    <row r="69" spans="2:5" ht="13.5" customHeight="1">
      <c r="B69" s="22"/>
      <c r="C69" s="22"/>
      <c r="D69" s="35"/>
      <c r="E69" s="23"/>
    </row>
    <row r="70" spans="2:5" ht="13.5" customHeight="1">
      <c r="B70" s="22"/>
      <c r="C70" s="22"/>
      <c r="D70" s="28"/>
      <c r="E70" s="29"/>
    </row>
    <row r="71" spans="4:5" ht="12.75">
      <c r="D71" s="20"/>
      <c r="E71" s="21"/>
    </row>
    <row r="72" spans="2:5" ht="12.75">
      <c r="B72" s="22"/>
      <c r="D72" s="20"/>
      <c r="E72" s="32"/>
    </row>
    <row r="73" spans="3:5" ht="12.75">
      <c r="C73" s="22"/>
      <c r="D73" s="20"/>
      <c r="E73" s="23"/>
    </row>
    <row r="74" spans="3:5" ht="12.75">
      <c r="C74" s="22"/>
      <c r="D74" s="28"/>
      <c r="E74" s="25"/>
    </row>
    <row r="75" spans="4:5" ht="12.75">
      <c r="D75" s="20"/>
      <c r="E75" s="21"/>
    </row>
    <row r="76" spans="4:5" ht="12.75">
      <c r="D76" s="20"/>
      <c r="E76" s="21"/>
    </row>
    <row r="77" spans="4:5" ht="12.75">
      <c r="D77" s="36"/>
      <c r="E77" s="37"/>
    </row>
    <row r="78" spans="4:5" ht="12.75">
      <c r="D78" s="20"/>
      <c r="E78" s="21"/>
    </row>
    <row r="79" spans="4:5" ht="12.75">
      <c r="D79" s="20"/>
      <c r="E79" s="21"/>
    </row>
    <row r="80" spans="4:5" ht="12.75">
      <c r="D80" s="20"/>
      <c r="E80" s="21"/>
    </row>
    <row r="81" spans="4:5" ht="12.75">
      <c r="D81" s="28"/>
      <c r="E81" s="25"/>
    </row>
    <row r="82" spans="4:5" ht="12.75">
      <c r="D82" s="20"/>
      <c r="E82" s="21"/>
    </row>
    <row r="83" spans="4:5" ht="12.75">
      <c r="D83" s="28"/>
      <c r="E83" s="25"/>
    </row>
    <row r="84" spans="4:5" ht="12.75">
      <c r="D84" s="20"/>
      <c r="E84" s="21"/>
    </row>
    <row r="85" spans="4:5" ht="12.75">
      <c r="D85" s="20"/>
      <c r="E85" s="21"/>
    </row>
    <row r="86" spans="4:5" ht="12.75">
      <c r="D86" s="20"/>
      <c r="E86" s="21"/>
    </row>
    <row r="87" spans="4:5" ht="12.75">
      <c r="D87" s="20"/>
      <c r="E87" s="21"/>
    </row>
    <row r="88" spans="1:5" ht="28.5" customHeight="1">
      <c r="A88" s="38"/>
      <c r="B88" s="38"/>
      <c r="C88" s="38"/>
      <c r="D88" s="39"/>
      <c r="E88" s="40"/>
    </row>
    <row r="89" spans="3:5" ht="12.75">
      <c r="C89" s="22"/>
      <c r="D89" s="20"/>
      <c r="E89" s="23"/>
    </row>
    <row r="90" spans="4:5" ht="12.75">
      <c r="D90" s="41"/>
      <c r="E90" s="42"/>
    </row>
    <row r="91" spans="4:5" ht="12.75">
      <c r="D91" s="20"/>
      <c r="E91" s="21"/>
    </row>
    <row r="92" spans="4:5" ht="12.75">
      <c r="D92" s="36"/>
      <c r="E92" s="37"/>
    </row>
    <row r="93" spans="4:5" ht="12.75">
      <c r="D93" s="36"/>
      <c r="E93" s="37"/>
    </row>
    <row r="94" spans="4:5" ht="12.75">
      <c r="D94" s="20"/>
      <c r="E94" s="21"/>
    </row>
    <row r="95" spans="4:5" ht="12.75">
      <c r="D95" s="28"/>
      <c r="E95" s="25"/>
    </row>
    <row r="96" spans="4:5" ht="12.75">
      <c r="D96" s="20"/>
      <c r="E96" s="21"/>
    </row>
    <row r="97" spans="4:5" ht="12.75">
      <c r="D97" s="20"/>
      <c r="E97" s="21"/>
    </row>
    <row r="98" spans="4:5" ht="12.75">
      <c r="D98" s="28"/>
      <c r="E98" s="25"/>
    </row>
    <row r="99" spans="4:5" ht="12.75">
      <c r="D99" s="20"/>
      <c r="E99" s="21"/>
    </row>
    <row r="100" spans="4:5" ht="12.75">
      <c r="D100" s="36"/>
      <c r="E100" s="37"/>
    </row>
    <row r="101" spans="4:5" ht="12.75">
      <c r="D101" s="28"/>
      <c r="E101" s="42"/>
    </row>
    <row r="102" spans="4:5" ht="12.75">
      <c r="D102" s="26"/>
      <c r="E102" s="37"/>
    </row>
    <row r="103" spans="4:5" ht="12.75">
      <c r="D103" s="28"/>
      <c r="E103" s="25"/>
    </row>
    <row r="104" spans="4:5" ht="12.75">
      <c r="D104" s="20"/>
      <c r="E104" s="21"/>
    </row>
    <row r="105" spans="3:5" ht="12.75">
      <c r="C105" s="22"/>
      <c r="D105" s="20"/>
      <c r="E105" s="23"/>
    </row>
    <row r="106" spans="4:5" ht="12.75">
      <c r="D106" s="26"/>
      <c r="E106" s="25"/>
    </row>
    <row r="107" spans="4:5" ht="12.75">
      <c r="D107" s="26"/>
      <c r="E107" s="37"/>
    </row>
    <row r="108" spans="3:5" ht="12.75">
      <c r="C108" s="22"/>
      <c r="D108" s="26"/>
      <c r="E108" s="43"/>
    </row>
    <row r="109" spans="3:5" ht="12.75">
      <c r="C109" s="22"/>
      <c r="D109" s="28"/>
      <c r="E109" s="29"/>
    </row>
    <row r="110" spans="4:5" ht="12.75">
      <c r="D110" s="20"/>
      <c r="E110" s="21"/>
    </row>
    <row r="111" spans="4:5" ht="12.75">
      <c r="D111" s="41"/>
      <c r="E111" s="44"/>
    </row>
    <row r="112" spans="4:5" ht="11.25" customHeight="1">
      <c r="D112" s="36"/>
      <c r="E112" s="37"/>
    </row>
    <row r="113" spans="2:5" ht="24" customHeight="1">
      <c r="B113" s="22"/>
      <c r="D113" s="36"/>
      <c r="E113" s="45"/>
    </row>
    <row r="114" spans="3:5" ht="15" customHeight="1">
      <c r="C114" s="22"/>
      <c r="D114" s="36"/>
      <c r="E114" s="45"/>
    </row>
    <row r="115" spans="4:5" ht="11.25" customHeight="1">
      <c r="D115" s="41"/>
      <c r="E115" s="42"/>
    </row>
    <row r="116" spans="4:5" ht="12.75">
      <c r="D116" s="36"/>
      <c r="E116" s="37"/>
    </row>
    <row r="117" spans="2:5" ht="13.5" customHeight="1">
      <c r="B117" s="22"/>
      <c r="D117" s="36"/>
      <c r="E117" s="46"/>
    </row>
    <row r="118" spans="3:5" ht="12.75" customHeight="1">
      <c r="C118" s="22"/>
      <c r="D118" s="36"/>
      <c r="E118" s="23"/>
    </row>
    <row r="119" spans="3:5" ht="12.75" customHeight="1">
      <c r="C119" s="22"/>
      <c r="D119" s="28"/>
      <c r="E119" s="29"/>
    </row>
    <row r="120" spans="4:5" ht="12.75">
      <c r="D120" s="20"/>
      <c r="E120" s="21"/>
    </row>
    <row r="121" spans="3:5" ht="12.75">
      <c r="C121" s="22"/>
      <c r="D121" s="20"/>
      <c r="E121" s="43"/>
    </row>
    <row r="122" spans="4:5" ht="12.75">
      <c r="D122" s="41"/>
      <c r="E122" s="42"/>
    </row>
    <row r="123" spans="4:5" ht="12.75">
      <c r="D123" s="36"/>
      <c r="E123" s="37"/>
    </row>
    <row r="124" spans="4:5" ht="12.75">
      <c r="D124" s="20"/>
      <c r="E124" s="21"/>
    </row>
    <row r="125" spans="1:5" ht="19.5" customHeight="1">
      <c r="A125" s="47"/>
      <c r="B125" s="6"/>
      <c r="C125" s="6"/>
      <c r="D125" s="6"/>
      <c r="E125" s="32"/>
    </row>
    <row r="126" spans="1:5" ht="15" customHeight="1">
      <c r="A126" s="22"/>
      <c r="D126" s="34"/>
      <c r="E126" s="32"/>
    </row>
    <row r="127" spans="1:5" ht="12.75">
      <c r="A127" s="22"/>
      <c r="B127" s="22"/>
      <c r="D127" s="34"/>
      <c r="E127" s="23"/>
    </row>
    <row r="128" spans="3:5" ht="12.75">
      <c r="C128" s="22"/>
      <c r="D128" s="20"/>
      <c r="E128" s="32"/>
    </row>
    <row r="129" spans="4:5" ht="12.75">
      <c r="D129" s="24"/>
      <c r="E129" s="25"/>
    </row>
    <row r="130" spans="2:5" ht="12.75">
      <c r="B130" s="22"/>
      <c r="D130" s="20"/>
      <c r="E130" s="23"/>
    </row>
    <row r="131" spans="3:5" ht="12.75">
      <c r="C131" s="22"/>
      <c r="D131" s="20"/>
      <c r="E131" s="23"/>
    </row>
    <row r="132" spans="4:5" ht="12.75">
      <c r="D132" s="28"/>
      <c r="E132" s="29"/>
    </row>
    <row r="133" spans="3:5" ht="22.5" customHeight="1">
      <c r="C133" s="22"/>
      <c r="D133" s="20"/>
      <c r="E133" s="30"/>
    </row>
    <row r="134" spans="4:5" ht="12.75">
      <c r="D134" s="20"/>
      <c r="E134" s="29"/>
    </row>
    <row r="135" spans="2:5" ht="12.75">
      <c r="B135" s="22"/>
      <c r="D135" s="26"/>
      <c r="E135" s="32"/>
    </row>
    <row r="136" spans="3:5" ht="12.75">
      <c r="C136" s="22"/>
      <c r="D136" s="26"/>
      <c r="E136" s="33"/>
    </row>
    <row r="137" spans="4:5" ht="12.75">
      <c r="D137" s="28"/>
      <c r="E137" s="25"/>
    </row>
    <row r="138" spans="1:5" ht="13.5" customHeight="1">
      <c r="A138" s="22"/>
      <c r="D138" s="34"/>
      <c r="E138" s="32"/>
    </row>
    <row r="139" spans="2:5" ht="13.5" customHeight="1">
      <c r="B139" s="22"/>
      <c r="D139" s="20"/>
      <c r="E139" s="32"/>
    </row>
    <row r="140" spans="3:5" ht="13.5" customHeight="1">
      <c r="C140" s="22"/>
      <c r="D140" s="20"/>
      <c r="E140" s="23"/>
    </row>
    <row r="141" spans="3:5" ht="12.75">
      <c r="C141" s="22"/>
      <c r="D141" s="28"/>
      <c r="E141" s="25"/>
    </row>
    <row r="142" spans="3:5" ht="12.75">
      <c r="C142" s="22"/>
      <c r="D142" s="20"/>
      <c r="E142" s="23"/>
    </row>
    <row r="143" spans="4:5" ht="12.75">
      <c r="D143" s="41"/>
      <c r="E143" s="42"/>
    </row>
    <row r="144" spans="3:5" ht="12.75">
      <c r="C144" s="22"/>
      <c r="D144" s="26"/>
      <c r="E144" s="43"/>
    </row>
    <row r="145" spans="3:5" ht="12.75">
      <c r="C145" s="22"/>
      <c r="D145" s="28"/>
      <c r="E145" s="29"/>
    </row>
    <row r="146" spans="4:5" ht="12.75">
      <c r="D146" s="41"/>
      <c r="E146" s="48"/>
    </row>
    <row r="147" spans="2:5" ht="12.75">
      <c r="B147" s="22"/>
      <c r="D147" s="36"/>
      <c r="E147" s="46"/>
    </row>
    <row r="148" spans="3:5" ht="12.75">
      <c r="C148" s="22"/>
      <c r="D148" s="36"/>
      <c r="E148" s="23"/>
    </row>
    <row r="149" spans="3:5" ht="12.75">
      <c r="C149" s="22"/>
      <c r="D149" s="28"/>
      <c r="E149" s="29"/>
    </row>
    <row r="150" spans="3:5" ht="12.75">
      <c r="C150" s="22"/>
      <c r="D150" s="28"/>
      <c r="E150" s="29"/>
    </row>
    <row r="151" spans="4:5" ht="12.75">
      <c r="D151" s="20"/>
      <c r="E151" s="21"/>
    </row>
    <row r="152" spans="1:5" s="49" customFormat="1" ht="18" customHeight="1">
      <c r="A152" s="191"/>
      <c r="B152" s="192"/>
      <c r="C152" s="192"/>
      <c r="D152" s="192"/>
      <c r="E152" s="192"/>
    </row>
    <row r="153" spans="1:5" ht="28.5" customHeight="1">
      <c r="A153" s="38"/>
      <c r="B153" s="38"/>
      <c r="C153" s="38"/>
      <c r="D153" s="39"/>
      <c r="E153" s="40"/>
    </row>
    <row r="155" spans="1:5" ht="15.75">
      <c r="A155" s="51"/>
      <c r="B155" s="22"/>
      <c r="C155" s="22"/>
      <c r="D155" s="52"/>
      <c r="E155" s="5"/>
    </row>
    <row r="156" spans="1:5" ht="12.75">
      <c r="A156" s="22"/>
      <c r="B156" s="22"/>
      <c r="C156" s="22"/>
      <c r="D156" s="52"/>
      <c r="E156" s="5"/>
    </row>
    <row r="157" spans="1:5" ht="17.25" customHeight="1">
      <c r="A157" s="22"/>
      <c r="B157" s="22"/>
      <c r="C157" s="22"/>
      <c r="D157" s="52"/>
      <c r="E157" s="5"/>
    </row>
    <row r="158" spans="1:5" ht="13.5" customHeight="1">
      <c r="A158" s="22"/>
      <c r="B158" s="22"/>
      <c r="C158" s="22"/>
      <c r="D158" s="52"/>
      <c r="E158" s="5"/>
    </row>
    <row r="159" spans="1:5" ht="12.75">
      <c r="A159" s="22"/>
      <c r="B159" s="22"/>
      <c r="C159" s="22"/>
      <c r="D159" s="52"/>
      <c r="E159" s="5"/>
    </row>
    <row r="160" spans="1:3" ht="12.75">
      <c r="A160" s="22"/>
      <c r="B160" s="22"/>
      <c r="C160" s="22"/>
    </row>
    <row r="161" spans="1:5" ht="12.75">
      <c r="A161" s="22"/>
      <c r="B161" s="22"/>
      <c r="C161" s="22"/>
      <c r="D161" s="52"/>
      <c r="E161" s="5"/>
    </row>
    <row r="162" spans="1:5" ht="12.75">
      <c r="A162" s="22"/>
      <c r="B162" s="22"/>
      <c r="C162" s="22"/>
      <c r="D162" s="52"/>
      <c r="E162" s="53"/>
    </row>
    <row r="163" spans="1:5" ht="12.75">
      <c r="A163" s="22"/>
      <c r="B163" s="22"/>
      <c r="C163" s="22"/>
      <c r="D163" s="52"/>
      <c r="E163" s="5"/>
    </row>
    <row r="164" spans="1:5" ht="22.5" customHeight="1">
      <c r="A164" s="22"/>
      <c r="B164" s="22"/>
      <c r="C164" s="22"/>
      <c r="D164" s="52"/>
      <c r="E164" s="30"/>
    </row>
    <row r="165" spans="4:5" ht="22.5" customHeight="1">
      <c r="D165" s="28"/>
      <c r="E165" s="31"/>
    </row>
  </sheetData>
  <sheetProtection/>
  <mergeCells count="8">
    <mergeCell ref="B34:I34"/>
    <mergeCell ref="A152:E152"/>
    <mergeCell ref="B3:I3"/>
    <mergeCell ref="B42:I42"/>
    <mergeCell ref="A1:I1"/>
    <mergeCell ref="B21:I21"/>
    <mergeCell ref="B23:I23"/>
    <mergeCell ref="B32:I3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3" manualBreakCount="3">
    <brk id="21" max="11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50"/>
  <sheetViews>
    <sheetView tabSelected="1" view="pageBreakPreview" zoomScaleSheetLayoutView="100" zoomScalePageLayoutView="0" workbookViewId="0" topLeftCell="A58">
      <selection activeCell="G89" sqref="G89"/>
    </sheetView>
  </sheetViews>
  <sheetFormatPr defaultColWidth="11.421875" defaultRowHeight="12.75"/>
  <cols>
    <col min="1" max="1" width="8.28125" style="76" customWidth="1"/>
    <col min="2" max="2" width="28.28125" style="77" customWidth="1"/>
    <col min="3" max="3" width="9.140625" style="3" customWidth="1"/>
    <col min="4" max="4" width="8.00390625" style="3" customWidth="1"/>
    <col min="5" max="5" width="7.140625" style="3" customWidth="1"/>
    <col min="6" max="6" width="7.28125" style="3" customWidth="1"/>
    <col min="7" max="7" width="8.140625" style="3" customWidth="1"/>
    <col min="8" max="8" width="8.421875" style="3" customWidth="1"/>
    <col min="9" max="9" width="8.00390625" style="3" customWidth="1"/>
    <col min="10" max="10" width="8.140625" style="3" customWidth="1"/>
    <col min="11" max="11" width="7.140625" style="3" customWidth="1"/>
    <col min="12" max="12" width="7.7109375" style="3" customWidth="1"/>
    <col min="13" max="13" width="7.28125" style="3" customWidth="1"/>
    <col min="14" max="14" width="11.140625" style="3" customWidth="1"/>
    <col min="15" max="15" width="7.28125" style="3" customWidth="1"/>
    <col min="16" max="16" width="9.7109375" style="3" customWidth="1"/>
    <col min="17" max="17" width="10.00390625" style="3" customWidth="1"/>
    <col min="18" max="18" width="10.7109375" style="3" customWidth="1"/>
    <col min="19" max="19" width="10.140625" style="3" customWidth="1"/>
    <col min="20" max="20" width="11.421875" style="1" customWidth="1"/>
    <col min="21" max="21" width="14.421875" style="1" bestFit="1" customWidth="1"/>
    <col min="22" max="16384" width="11.421875" style="1" customWidth="1"/>
  </cols>
  <sheetData>
    <row r="2" spans="1:19" s="5" customFormat="1" ht="18">
      <c r="A2" s="196" t="s">
        <v>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19" ht="78.75">
      <c r="A3" s="4" t="s">
        <v>22</v>
      </c>
      <c r="B3" s="78" t="s">
        <v>23</v>
      </c>
      <c r="C3" s="78" t="s">
        <v>94</v>
      </c>
      <c r="D3" s="78" t="s">
        <v>52</v>
      </c>
      <c r="E3" s="78" t="s">
        <v>53</v>
      </c>
      <c r="F3" s="78" t="s">
        <v>14</v>
      </c>
      <c r="G3" s="78" t="s">
        <v>65</v>
      </c>
      <c r="H3" s="78" t="s">
        <v>66</v>
      </c>
      <c r="I3" s="78" t="s">
        <v>47</v>
      </c>
      <c r="J3" s="78" t="s">
        <v>48</v>
      </c>
      <c r="K3" s="78" t="s">
        <v>49</v>
      </c>
      <c r="L3" s="78" t="s">
        <v>50</v>
      </c>
      <c r="M3" s="78" t="s">
        <v>24</v>
      </c>
      <c r="N3" s="78" t="s">
        <v>18</v>
      </c>
      <c r="O3" s="78" t="s">
        <v>54</v>
      </c>
      <c r="P3" s="78" t="s">
        <v>55</v>
      </c>
      <c r="Q3" s="78" t="s">
        <v>93</v>
      </c>
      <c r="R3" s="78" t="s">
        <v>67</v>
      </c>
      <c r="S3" s="78" t="s">
        <v>95</v>
      </c>
    </row>
    <row r="4" spans="1:19" s="5" customFormat="1" ht="12.75">
      <c r="A4" s="108"/>
      <c r="B4" s="109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9" ht="13.5" thickBot="1">
      <c r="A5" s="117"/>
      <c r="B5" s="139" t="s">
        <v>42</v>
      </c>
      <c r="C5" s="118">
        <f>SUM(D5:Q5)</f>
        <v>12361320</v>
      </c>
      <c r="D5" s="118">
        <f aca="true" t="shared" si="0" ref="D5:O5">+D25+D44+D64+D75</f>
        <v>210240</v>
      </c>
      <c r="E5" s="118">
        <f t="shared" si="0"/>
        <v>314000</v>
      </c>
      <c r="F5" s="118">
        <f t="shared" si="0"/>
        <v>15000</v>
      </c>
      <c r="G5" s="118">
        <f t="shared" si="0"/>
        <v>50000</v>
      </c>
      <c r="H5" s="118">
        <f>+H25+H44+H64+H75</f>
        <v>427000</v>
      </c>
      <c r="I5" s="118">
        <f t="shared" si="0"/>
        <v>47500</v>
      </c>
      <c r="J5" s="118">
        <f t="shared" si="0"/>
        <v>30000</v>
      </c>
      <c r="K5" s="118">
        <f t="shared" si="0"/>
        <v>30000</v>
      </c>
      <c r="L5" s="118">
        <f t="shared" si="0"/>
        <v>2000</v>
      </c>
      <c r="M5" s="118">
        <f t="shared" si="0"/>
        <v>25000</v>
      </c>
      <c r="N5" s="118">
        <f t="shared" si="0"/>
        <v>15000</v>
      </c>
      <c r="O5" s="118">
        <f t="shared" si="0"/>
        <v>255580</v>
      </c>
      <c r="P5" s="118">
        <f>+P25</f>
        <v>6070000</v>
      </c>
      <c r="Q5" s="118">
        <v>4870000</v>
      </c>
      <c r="R5" s="118">
        <f>+R25+R44+R64+R75</f>
        <v>6423380</v>
      </c>
      <c r="S5" s="118">
        <f>+S25+S44+S64+S75</f>
        <v>6543380</v>
      </c>
    </row>
    <row r="6" spans="1:19" s="5" customFormat="1" ht="13.5" thickTop="1">
      <c r="A6" s="114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s="5" customFormat="1" ht="13.5" thickBot="1">
      <c r="A7" s="119"/>
      <c r="B7" s="120" t="s">
        <v>39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</row>
    <row r="8" spans="1:21" s="5" customFormat="1" ht="80.25" thickBot="1" thickTop="1">
      <c r="A8" s="124" t="s">
        <v>38</v>
      </c>
      <c r="B8" s="125" t="s">
        <v>43</v>
      </c>
      <c r="C8" s="78" t="s">
        <v>94</v>
      </c>
      <c r="D8" s="78" t="s">
        <v>52</v>
      </c>
      <c r="E8" s="78" t="s">
        <v>53</v>
      </c>
      <c r="F8" s="78" t="s">
        <v>14</v>
      </c>
      <c r="G8" s="78" t="s">
        <v>63</v>
      </c>
      <c r="H8" s="78" t="s">
        <v>15</v>
      </c>
      <c r="I8" s="78" t="s">
        <v>47</v>
      </c>
      <c r="J8" s="78" t="s">
        <v>48</v>
      </c>
      <c r="K8" s="78" t="s">
        <v>49</v>
      </c>
      <c r="L8" s="78" t="s">
        <v>50</v>
      </c>
      <c r="M8" s="78" t="s">
        <v>24</v>
      </c>
      <c r="N8" s="78" t="s">
        <v>18</v>
      </c>
      <c r="O8" s="78" t="s">
        <v>54</v>
      </c>
      <c r="P8" s="78" t="s">
        <v>55</v>
      </c>
      <c r="Q8" s="78" t="s">
        <v>93</v>
      </c>
      <c r="R8" s="78" t="s">
        <v>57</v>
      </c>
      <c r="S8" s="78" t="s">
        <v>67</v>
      </c>
      <c r="U8" s="46"/>
    </row>
    <row r="9" spans="1:19" s="5" customFormat="1" ht="13.5" thickTop="1">
      <c r="A9" s="114">
        <v>3</v>
      </c>
      <c r="B9" s="122" t="s">
        <v>25</v>
      </c>
      <c r="C9" s="123">
        <v>524240</v>
      </c>
      <c r="D9" s="123">
        <v>210240</v>
      </c>
      <c r="E9" s="123">
        <v>314000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50000</v>
      </c>
      <c r="Q9" s="123">
        <v>0</v>
      </c>
      <c r="R9" s="123">
        <v>654500</v>
      </c>
      <c r="S9" s="123">
        <v>774500</v>
      </c>
    </row>
    <row r="10" spans="1:19" ht="12.75">
      <c r="A10" s="108">
        <v>31</v>
      </c>
      <c r="B10" s="110" t="s">
        <v>26</v>
      </c>
      <c r="C10" s="106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/>
      <c r="Q10" s="106"/>
      <c r="R10" s="106">
        <v>0</v>
      </c>
      <c r="S10" s="106">
        <v>0</v>
      </c>
    </row>
    <row r="11" spans="1:19" ht="12.75">
      <c r="A11" s="108">
        <v>311</v>
      </c>
      <c r="B11" s="110" t="s">
        <v>27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/>
      <c r="Q11" s="106"/>
      <c r="R11" s="106">
        <v>0</v>
      </c>
      <c r="S11" s="106">
        <v>0</v>
      </c>
    </row>
    <row r="12" spans="1:19" ht="12.75">
      <c r="A12" s="108">
        <v>312</v>
      </c>
      <c r="B12" s="110" t="s">
        <v>28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/>
      <c r="Q12" s="106"/>
      <c r="R12" s="106">
        <v>0</v>
      </c>
      <c r="S12" s="106">
        <v>0</v>
      </c>
    </row>
    <row r="13" spans="1:19" s="5" customFormat="1" ht="12.75">
      <c r="A13" s="108">
        <v>313</v>
      </c>
      <c r="B13" s="110" t="s">
        <v>29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/>
      <c r="Q13" s="106"/>
      <c r="R13" s="106">
        <v>0</v>
      </c>
      <c r="S13" s="106">
        <v>0</v>
      </c>
    </row>
    <row r="14" spans="1:19" s="5" customFormat="1" ht="12.75">
      <c r="A14" s="108">
        <v>32</v>
      </c>
      <c r="B14" s="110" t="s">
        <v>30</v>
      </c>
      <c r="C14" s="106">
        <f>+C15+C16+C17+C18</f>
        <v>524240</v>
      </c>
      <c r="D14" s="106">
        <f>+D15+D16+D17+D18</f>
        <v>210240</v>
      </c>
      <c r="E14" s="106">
        <f>+E15+E16+E17+E18</f>
        <v>314000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50000</v>
      </c>
      <c r="Q14" s="106">
        <v>0</v>
      </c>
      <c r="R14" s="106">
        <f>524500+130000</f>
        <v>654500</v>
      </c>
      <c r="S14" s="106">
        <f>524500+250000</f>
        <v>774500</v>
      </c>
    </row>
    <row r="15" spans="1:19" s="5" customFormat="1" ht="12.75">
      <c r="A15" s="108">
        <v>321</v>
      </c>
      <c r="B15" s="110" t="s">
        <v>70</v>
      </c>
      <c r="C15" s="106">
        <v>26000</v>
      </c>
      <c r="D15" s="106">
        <v>26000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/>
      <c r="Q15" s="106"/>
      <c r="R15" s="106">
        <v>0</v>
      </c>
      <c r="S15" s="106">
        <v>0</v>
      </c>
    </row>
    <row r="16" spans="1:19" s="5" customFormat="1" ht="12.75">
      <c r="A16" s="158">
        <v>322</v>
      </c>
      <c r="B16" s="159" t="s">
        <v>71</v>
      </c>
      <c r="C16" s="106">
        <v>282240</v>
      </c>
      <c r="D16" s="106">
        <v>67240</v>
      </c>
      <c r="E16" s="106">
        <v>215000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/>
      <c r="Q16" s="106"/>
      <c r="R16" s="106">
        <v>0</v>
      </c>
      <c r="S16" s="106">
        <v>0</v>
      </c>
    </row>
    <row r="17" spans="1:19" s="5" customFormat="1" ht="12.75">
      <c r="A17" s="158">
        <v>323</v>
      </c>
      <c r="B17" s="159" t="s">
        <v>72</v>
      </c>
      <c r="C17" s="106">
        <v>192000</v>
      </c>
      <c r="D17" s="106">
        <v>93000</v>
      </c>
      <c r="E17" s="106">
        <v>99000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50000</v>
      </c>
      <c r="Q17" s="106"/>
      <c r="R17" s="106">
        <v>0</v>
      </c>
      <c r="S17" s="106">
        <v>0</v>
      </c>
    </row>
    <row r="18" spans="1:19" s="5" customFormat="1" ht="12.75">
      <c r="A18" s="158">
        <v>329</v>
      </c>
      <c r="B18" s="159" t="s">
        <v>73</v>
      </c>
      <c r="C18" s="106">
        <v>24000</v>
      </c>
      <c r="D18" s="106">
        <v>24000</v>
      </c>
      <c r="E18" s="107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/>
      <c r="Q18" s="106"/>
      <c r="R18" s="106">
        <v>0</v>
      </c>
      <c r="S18" s="106">
        <v>0</v>
      </c>
    </row>
    <row r="19" spans="1:19" s="5" customFormat="1" ht="12.75">
      <c r="A19" s="108">
        <v>34</v>
      </c>
      <c r="B19" s="110" t="s">
        <v>31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/>
      <c r="Q19" s="106"/>
      <c r="R19" s="106">
        <v>0</v>
      </c>
      <c r="S19" s="106">
        <v>0</v>
      </c>
    </row>
    <row r="20" spans="1:19" s="5" customFormat="1" ht="12.75">
      <c r="A20" s="108">
        <v>343</v>
      </c>
      <c r="B20" s="110" t="s">
        <v>32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/>
      <c r="Q20" s="106"/>
      <c r="R20" s="106">
        <v>0</v>
      </c>
      <c r="S20" s="106">
        <v>0</v>
      </c>
    </row>
    <row r="21" spans="1:20" s="5" customFormat="1" ht="22.5">
      <c r="A21" s="108">
        <v>4</v>
      </c>
      <c r="B21" s="110" t="s">
        <v>33</v>
      </c>
      <c r="C21" s="106">
        <f>SUM(D21:Q21)</f>
        <v>6020000</v>
      </c>
      <c r="D21" s="106">
        <v>0</v>
      </c>
      <c r="E21" s="106"/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6020000</v>
      </c>
      <c r="Q21" s="106">
        <v>0</v>
      </c>
      <c r="R21" s="106">
        <v>0</v>
      </c>
      <c r="S21" s="106">
        <v>0</v>
      </c>
      <c r="T21" s="46"/>
    </row>
    <row r="22" spans="1:20" s="5" customFormat="1" ht="22.5">
      <c r="A22" s="119">
        <v>42</v>
      </c>
      <c r="B22" s="120" t="s">
        <v>34</v>
      </c>
      <c r="C22" s="121">
        <f>SUM(D22:Q22)</f>
        <v>6020000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6020000</v>
      </c>
      <c r="Q22" s="121">
        <v>0</v>
      </c>
      <c r="R22" s="121">
        <v>0</v>
      </c>
      <c r="S22" s="121">
        <v>0</v>
      </c>
      <c r="T22" s="46"/>
    </row>
    <row r="23" spans="1:20" s="5" customFormat="1" ht="12.75">
      <c r="A23" s="168">
        <v>421</v>
      </c>
      <c r="B23" s="136" t="s">
        <v>75</v>
      </c>
      <c r="C23" s="167">
        <f>SUM(D23:Q23)</f>
        <v>6020000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37">
        <v>6020000</v>
      </c>
      <c r="Q23" s="167">
        <v>0</v>
      </c>
      <c r="R23" s="167">
        <v>0</v>
      </c>
      <c r="S23" s="167">
        <v>0</v>
      </c>
      <c r="T23" s="46"/>
    </row>
    <row r="24" spans="1:20" s="5" customFormat="1" ht="13.5" thickBot="1">
      <c r="A24" s="114">
        <v>422</v>
      </c>
      <c r="B24" s="122" t="s">
        <v>74</v>
      </c>
      <c r="C24" s="137">
        <f>SUM(D24:Q24)</f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v>0</v>
      </c>
      <c r="R24" s="202">
        <v>0</v>
      </c>
      <c r="S24" s="202">
        <v>0</v>
      </c>
      <c r="T24" s="46"/>
    </row>
    <row r="25" spans="1:19" ht="14.25" thickBot="1" thickTop="1">
      <c r="A25" s="127"/>
      <c r="B25" s="128" t="s">
        <v>45</v>
      </c>
      <c r="C25" s="126">
        <f>SUM(D25:Q25)</f>
        <v>6594240</v>
      </c>
      <c r="D25" s="126">
        <v>210240</v>
      </c>
      <c r="E25" s="126">
        <v>314000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f>+P9+P21</f>
        <v>6070000</v>
      </c>
      <c r="Q25" s="126">
        <v>0</v>
      </c>
      <c r="R25" s="123">
        <v>654500</v>
      </c>
      <c r="S25" s="123">
        <v>774500</v>
      </c>
    </row>
    <row r="26" spans="1:19" s="5" customFormat="1" ht="14.25" thickBot="1" thickTop="1">
      <c r="A26" s="129"/>
      <c r="B26" s="130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</row>
    <row r="27" spans="1:19" s="5" customFormat="1" ht="80.25" thickBot="1" thickTop="1">
      <c r="A27" s="124" t="s">
        <v>38</v>
      </c>
      <c r="B27" s="125" t="s">
        <v>44</v>
      </c>
      <c r="C27" s="78" t="s">
        <v>94</v>
      </c>
      <c r="D27" s="78" t="s">
        <v>52</v>
      </c>
      <c r="E27" s="78" t="s">
        <v>53</v>
      </c>
      <c r="F27" s="78" t="s">
        <v>14</v>
      </c>
      <c r="G27" s="78" t="s">
        <v>65</v>
      </c>
      <c r="H27" s="78" t="s">
        <v>66</v>
      </c>
      <c r="I27" s="78" t="s">
        <v>47</v>
      </c>
      <c r="J27" s="78" t="s">
        <v>48</v>
      </c>
      <c r="K27" s="78" t="s">
        <v>49</v>
      </c>
      <c r="L27" s="78" t="s">
        <v>50</v>
      </c>
      <c r="M27" s="78" t="s">
        <v>24</v>
      </c>
      <c r="N27" s="78" t="s">
        <v>18</v>
      </c>
      <c r="O27" s="78" t="s">
        <v>54</v>
      </c>
      <c r="P27" s="78" t="s">
        <v>55</v>
      </c>
      <c r="Q27" s="78" t="s">
        <v>93</v>
      </c>
      <c r="R27" s="78" t="s">
        <v>67</v>
      </c>
      <c r="S27" s="78" t="s">
        <v>95</v>
      </c>
    </row>
    <row r="28" spans="1:21" s="5" customFormat="1" ht="13.5" thickTop="1">
      <c r="A28" s="114">
        <v>3</v>
      </c>
      <c r="B28" s="122" t="s">
        <v>25</v>
      </c>
      <c r="C28" s="123">
        <f>SUM(D28:Q28)</f>
        <v>388660</v>
      </c>
      <c r="D28" s="123">
        <v>0</v>
      </c>
      <c r="E28" s="123">
        <v>0</v>
      </c>
      <c r="F28" s="123">
        <v>0</v>
      </c>
      <c r="G28" s="123">
        <v>0</v>
      </c>
      <c r="H28" s="123">
        <v>173210</v>
      </c>
      <c r="I28" s="123">
        <v>0</v>
      </c>
      <c r="J28" s="123">
        <v>0</v>
      </c>
      <c r="K28" s="123">
        <v>25370</v>
      </c>
      <c r="L28" s="123">
        <v>0</v>
      </c>
      <c r="M28" s="123">
        <v>0</v>
      </c>
      <c r="N28" s="123">
        <v>0</v>
      </c>
      <c r="O28" s="123">
        <v>190080</v>
      </c>
      <c r="P28" s="123"/>
      <c r="Q28" s="123"/>
      <c r="R28" s="123">
        <v>389000</v>
      </c>
      <c r="S28" s="123">
        <v>389000</v>
      </c>
      <c r="U28" s="46"/>
    </row>
    <row r="29" spans="1:19" ht="12.75">
      <c r="A29" s="108">
        <v>31</v>
      </c>
      <c r="B29" s="110" t="s">
        <v>26</v>
      </c>
      <c r="C29" s="106">
        <f aca="true" t="shared" si="1" ref="C29:C43">SUM(D29:O29)</f>
        <v>276660</v>
      </c>
      <c r="D29" s="106">
        <v>0</v>
      </c>
      <c r="E29" s="106">
        <v>0</v>
      </c>
      <c r="F29" s="106">
        <v>0</v>
      </c>
      <c r="G29" s="106">
        <v>0</v>
      </c>
      <c r="H29" s="106">
        <v>64410</v>
      </c>
      <c r="I29" s="106">
        <v>0</v>
      </c>
      <c r="J29" s="106">
        <v>0</v>
      </c>
      <c r="K29" s="106">
        <v>25050</v>
      </c>
      <c r="L29" s="106">
        <v>0</v>
      </c>
      <c r="M29" s="106">
        <v>0</v>
      </c>
      <c r="N29" s="106">
        <v>0</v>
      </c>
      <c r="O29" s="106">
        <v>187200</v>
      </c>
      <c r="P29" s="106"/>
      <c r="Q29" s="106"/>
      <c r="R29" s="106">
        <v>277000</v>
      </c>
      <c r="S29" s="106">
        <v>277000</v>
      </c>
    </row>
    <row r="30" spans="1:19" ht="12.75">
      <c r="A30" s="108">
        <v>311</v>
      </c>
      <c r="B30" s="110" t="s">
        <v>27</v>
      </c>
      <c r="C30" s="106">
        <f t="shared" si="1"/>
        <v>224000</v>
      </c>
      <c r="D30" s="160">
        <v>0</v>
      </c>
      <c r="E30" s="160">
        <v>0</v>
      </c>
      <c r="F30" s="160">
        <v>0</v>
      </c>
      <c r="G30" s="160">
        <v>0</v>
      </c>
      <c r="H30" s="160">
        <v>53000</v>
      </c>
      <c r="I30" s="160"/>
      <c r="J30" s="160"/>
      <c r="K30" s="160">
        <v>21000</v>
      </c>
      <c r="L30" s="160"/>
      <c r="M30" s="160"/>
      <c r="N30" s="160"/>
      <c r="O30" s="160">
        <v>150000</v>
      </c>
      <c r="P30" s="160"/>
      <c r="Q30" s="160"/>
      <c r="R30" s="106">
        <v>0</v>
      </c>
      <c r="S30" s="106">
        <v>0</v>
      </c>
    </row>
    <row r="31" spans="1:19" ht="12.75">
      <c r="A31" s="108">
        <v>312</v>
      </c>
      <c r="B31" s="110" t="s">
        <v>28</v>
      </c>
      <c r="C31" s="106">
        <f t="shared" si="1"/>
        <v>17660</v>
      </c>
      <c r="D31" s="160">
        <v>0</v>
      </c>
      <c r="E31" s="160">
        <v>0</v>
      </c>
      <c r="F31" s="160">
        <v>0</v>
      </c>
      <c r="G31" s="160">
        <v>0</v>
      </c>
      <c r="H31" s="160">
        <v>4410</v>
      </c>
      <c r="I31" s="160"/>
      <c r="J31" s="160"/>
      <c r="K31" s="160">
        <v>1250</v>
      </c>
      <c r="L31" s="160"/>
      <c r="M31" s="160"/>
      <c r="N31" s="160"/>
      <c r="O31" s="160">
        <v>12000</v>
      </c>
      <c r="P31" s="160"/>
      <c r="Q31" s="160"/>
      <c r="R31" s="106">
        <v>0</v>
      </c>
      <c r="S31" s="106">
        <v>0</v>
      </c>
    </row>
    <row r="32" spans="1:19" ht="12.75">
      <c r="A32" s="108">
        <v>313</v>
      </c>
      <c r="B32" s="110" t="s">
        <v>29</v>
      </c>
      <c r="C32" s="106">
        <f t="shared" si="1"/>
        <v>35000</v>
      </c>
      <c r="D32" s="106">
        <v>0</v>
      </c>
      <c r="E32" s="106">
        <v>0</v>
      </c>
      <c r="F32" s="106">
        <v>0</v>
      </c>
      <c r="G32" s="106">
        <v>0</v>
      </c>
      <c r="H32" s="106">
        <v>7000</v>
      </c>
      <c r="I32" s="106">
        <v>0</v>
      </c>
      <c r="J32" s="106">
        <v>0</v>
      </c>
      <c r="K32" s="106">
        <v>2800</v>
      </c>
      <c r="L32" s="106">
        <v>0</v>
      </c>
      <c r="M32" s="106">
        <v>0</v>
      </c>
      <c r="N32" s="106">
        <v>0</v>
      </c>
      <c r="O32" s="106">
        <v>25200</v>
      </c>
      <c r="P32" s="106"/>
      <c r="Q32" s="106"/>
      <c r="R32" s="106">
        <v>0</v>
      </c>
      <c r="S32" s="106">
        <v>0</v>
      </c>
    </row>
    <row r="33" spans="1:21" s="5" customFormat="1" ht="12.75">
      <c r="A33" s="108">
        <v>32</v>
      </c>
      <c r="B33" s="110" t="s">
        <v>30</v>
      </c>
      <c r="C33" s="106">
        <f t="shared" si="1"/>
        <v>112000</v>
      </c>
      <c r="D33" s="106">
        <v>0</v>
      </c>
      <c r="E33" s="106">
        <v>0</v>
      </c>
      <c r="F33" s="106">
        <v>0</v>
      </c>
      <c r="G33" s="106">
        <v>0</v>
      </c>
      <c r="H33" s="106">
        <v>108800</v>
      </c>
      <c r="I33" s="106">
        <v>0</v>
      </c>
      <c r="J33" s="106">
        <v>0</v>
      </c>
      <c r="K33" s="106">
        <v>320</v>
      </c>
      <c r="L33" s="106">
        <v>0</v>
      </c>
      <c r="M33" s="106">
        <v>0</v>
      </c>
      <c r="N33" s="106">
        <v>0</v>
      </c>
      <c r="O33" s="106">
        <v>2880</v>
      </c>
      <c r="P33" s="106"/>
      <c r="Q33" s="106"/>
      <c r="R33" s="106">
        <v>112000</v>
      </c>
      <c r="S33" s="106">
        <v>112000</v>
      </c>
      <c r="U33" s="46"/>
    </row>
    <row r="34" spans="1:19" s="5" customFormat="1" ht="12.75">
      <c r="A34" s="108">
        <v>321</v>
      </c>
      <c r="B34" s="110" t="s">
        <v>70</v>
      </c>
      <c r="C34" s="106">
        <f t="shared" si="1"/>
        <v>4000</v>
      </c>
      <c r="D34" s="160"/>
      <c r="E34" s="160"/>
      <c r="F34" s="160"/>
      <c r="G34" s="160"/>
      <c r="H34" s="160">
        <v>800</v>
      </c>
      <c r="I34" s="160"/>
      <c r="J34" s="160"/>
      <c r="K34" s="160">
        <v>320</v>
      </c>
      <c r="L34" s="160"/>
      <c r="M34" s="160"/>
      <c r="N34" s="160"/>
      <c r="O34" s="160">
        <v>2880</v>
      </c>
      <c r="P34" s="160"/>
      <c r="Q34" s="160"/>
      <c r="R34" s="106">
        <v>0</v>
      </c>
      <c r="S34" s="106">
        <v>0</v>
      </c>
    </row>
    <row r="35" spans="1:19" s="5" customFormat="1" ht="12.75">
      <c r="A35" s="158">
        <v>322</v>
      </c>
      <c r="B35" s="159" t="s">
        <v>71</v>
      </c>
      <c r="C35" s="106">
        <f t="shared" si="1"/>
        <v>30000</v>
      </c>
      <c r="D35" s="106">
        <v>0</v>
      </c>
      <c r="E35" s="106">
        <v>0</v>
      </c>
      <c r="F35" s="106">
        <v>0</v>
      </c>
      <c r="G35" s="106">
        <v>0</v>
      </c>
      <c r="H35" s="106">
        <v>30000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/>
      <c r="Q35" s="106"/>
      <c r="R35" s="106">
        <v>0</v>
      </c>
      <c r="S35" s="106">
        <v>0</v>
      </c>
    </row>
    <row r="36" spans="1:19" s="5" customFormat="1" ht="12.75">
      <c r="A36" s="158">
        <v>323</v>
      </c>
      <c r="B36" s="159" t="s">
        <v>72</v>
      </c>
      <c r="C36" s="106">
        <f t="shared" si="1"/>
        <v>68000</v>
      </c>
      <c r="D36" s="106">
        <v>0</v>
      </c>
      <c r="E36" s="106">
        <v>0</v>
      </c>
      <c r="F36" s="106">
        <v>0</v>
      </c>
      <c r="G36" s="106">
        <v>0</v>
      </c>
      <c r="H36" s="106">
        <v>68000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/>
      <c r="Q36" s="106"/>
      <c r="R36" s="106">
        <v>0</v>
      </c>
      <c r="S36" s="106">
        <v>0</v>
      </c>
    </row>
    <row r="37" spans="1:19" ht="12.75">
      <c r="A37" s="108">
        <v>34</v>
      </c>
      <c r="B37" s="110" t="s">
        <v>31</v>
      </c>
      <c r="C37" s="106">
        <f t="shared" si="1"/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/>
      <c r="Q37" s="106"/>
      <c r="R37" s="106">
        <v>0</v>
      </c>
      <c r="S37" s="106">
        <v>0</v>
      </c>
    </row>
    <row r="38" spans="1:21" ht="12.75">
      <c r="A38" s="108">
        <v>343</v>
      </c>
      <c r="B38" s="110" t="s">
        <v>32</v>
      </c>
      <c r="C38" s="106">
        <f t="shared" si="1"/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/>
      <c r="Q38" s="106"/>
      <c r="R38" s="106">
        <v>0</v>
      </c>
      <c r="S38" s="106">
        <v>0</v>
      </c>
      <c r="U38" s="44"/>
    </row>
    <row r="39" spans="1:19" ht="22.5">
      <c r="A39" s="108">
        <v>4</v>
      </c>
      <c r="B39" s="110" t="s">
        <v>33</v>
      </c>
      <c r="C39" s="106">
        <f t="shared" si="1"/>
        <v>26300</v>
      </c>
      <c r="D39" s="106">
        <v>0</v>
      </c>
      <c r="E39" s="106">
        <v>0</v>
      </c>
      <c r="F39" s="106">
        <v>0</v>
      </c>
      <c r="G39" s="106">
        <v>0</v>
      </c>
      <c r="H39" s="106">
        <v>26300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/>
      <c r="Q39" s="106"/>
      <c r="R39" s="106">
        <v>26380</v>
      </c>
      <c r="S39" s="106">
        <v>26380</v>
      </c>
    </row>
    <row r="40" spans="1:19" ht="22.5">
      <c r="A40" s="108">
        <v>42</v>
      </c>
      <c r="B40" s="110" t="s">
        <v>34</v>
      </c>
      <c r="C40" s="106">
        <f t="shared" si="1"/>
        <v>26300</v>
      </c>
      <c r="D40" s="106">
        <v>0</v>
      </c>
      <c r="E40" s="106"/>
      <c r="F40" s="106">
        <v>0</v>
      </c>
      <c r="G40" s="106"/>
      <c r="H40" s="106">
        <v>26300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/>
      <c r="Q40" s="106"/>
      <c r="R40" s="106">
        <v>26380</v>
      </c>
      <c r="S40" s="106">
        <v>26380</v>
      </c>
    </row>
    <row r="41" spans="1:19" ht="12.75">
      <c r="A41" s="108">
        <v>422</v>
      </c>
      <c r="B41" s="110" t="s">
        <v>74</v>
      </c>
      <c r="C41" s="106">
        <f t="shared" si="1"/>
        <v>21100</v>
      </c>
      <c r="D41" s="106">
        <v>0</v>
      </c>
      <c r="E41" s="106">
        <v>0</v>
      </c>
      <c r="F41" s="106">
        <v>0</v>
      </c>
      <c r="G41" s="106">
        <v>0</v>
      </c>
      <c r="H41" s="106">
        <v>21100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/>
      <c r="Q41" s="106"/>
      <c r="R41" s="106">
        <v>0</v>
      </c>
      <c r="S41" s="106">
        <v>0</v>
      </c>
    </row>
    <row r="42" spans="1:19" ht="12.75">
      <c r="A42" s="158">
        <v>426</v>
      </c>
      <c r="B42" s="161" t="s">
        <v>76</v>
      </c>
      <c r="C42" s="106">
        <f t="shared" si="1"/>
        <v>2200</v>
      </c>
      <c r="D42" s="106">
        <v>0</v>
      </c>
      <c r="E42" s="106">
        <v>0</v>
      </c>
      <c r="F42" s="106">
        <v>0</v>
      </c>
      <c r="G42" s="106">
        <v>0</v>
      </c>
      <c r="H42" s="160">
        <v>2200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/>
      <c r="Q42" s="106"/>
      <c r="R42" s="106">
        <v>0</v>
      </c>
      <c r="S42" s="106">
        <v>0</v>
      </c>
    </row>
    <row r="43" spans="1:19" ht="13.5" thickBot="1">
      <c r="A43" s="162">
        <v>424</v>
      </c>
      <c r="B43" s="163" t="s">
        <v>77</v>
      </c>
      <c r="C43" s="121">
        <f t="shared" si="1"/>
        <v>3000</v>
      </c>
      <c r="D43" s="121">
        <v>0</v>
      </c>
      <c r="E43" s="121">
        <v>0</v>
      </c>
      <c r="F43" s="121">
        <v>0</v>
      </c>
      <c r="G43" s="121">
        <v>0</v>
      </c>
      <c r="H43" s="164">
        <v>3000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/>
      <c r="Q43" s="121"/>
      <c r="R43" s="121">
        <v>0</v>
      </c>
      <c r="S43" s="121">
        <v>0</v>
      </c>
    </row>
    <row r="44" spans="1:19" ht="14.25" thickBot="1" thickTop="1">
      <c r="A44" s="133"/>
      <c r="B44" s="128" t="s">
        <v>45</v>
      </c>
      <c r="C44" s="126">
        <f>SUM(D44:Q44)</f>
        <v>414960</v>
      </c>
      <c r="D44" s="126">
        <v>0</v>
      </c>
      <c r="E44" s="126">
        <v>0</v>
      </c>
      <c r="F44" s="126">
        <v>0</v>
      </c>
      <c r="G44" s="126">
        <v>0</v>
      </c>
      <c r="H44" s="126">
        <v>199510</v>
      </c>
      <c r="I44" s="126">
        <v>0</v>
      </c>
      <c r="J44" s="126">
        <v>0</v>
      </c>
      <c r="K44" s="126">
        <v>25370</v>
      </c>
      <c r="L44" s="126">
        <v>0</v>
      </c>
      <c r="M44" s="126">
        <v>0</v>
      </c>
      <c r="N44" s="126">
        <v>0</v>
      </c>
      <c r="O44" s="126">
        <v>190080</v>
      </c>
      <c r="P44" s="126"/>
      <c r="Q44" s="126"/>
      <c r="R44" s="126">
        <v>415380</v>
      </c>
      <c r="S44" s="126">
        <v>415380</v>
      </c>
    </row>
    <row r="45" spans="1:19" ht="14.25" thickBot="1" thickTop="1">
      <c r="A45" s="132"/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</row>
    <row r="46" spans="1:19" s="5" customFormat="1" ht="80.25" thickBot="1" thickTop="1">
      <c r="A46" s="134" t="s">
        <v>38</v>
      </c>
      <c r="B46" s="125" t="s">
        <v>46</v>
      </c>
      <c r="C46" s="78" t="s">
        <v>94</v>
      </c>
      <c r="D46" s="135" t="s">
        <v>52</v>
      </c>
      <c r="E46" s="135" t="s">
        <v>53</v>
      </c>
      <c r="F46" s="135" t="s">
        <v>14</v>
      </c>
      <c r="G46" s="78" t="s">
        <v>65</v>
      </c>
      <c r="H46" s="78" t="s">
        <v>66</v>
      </c>
      <c r="I46" s="135" t="s">
        <v>47</v>
      </c>
      <c r="J46" s="135" t="s">
        <v>48</v>
      </c>
      <c r="K46" s="135" t="s">
        <v>49</v>
      </c>
      <c r="L46" s="135" t="s">
        <v>50</v>
      </c>
      <c r="M46" s="135" t="s">
        <v>24</v>
      </c>
      <c r="N46" s="135" t="s">
        <v>18</v>
      </c>
      <c r="O46" s="135" t="s">
        <v>54</v>
      </c>
      <c r="P46" s="78" t="s">
        <v>55</v>
      </c>
      <c r="Q46" s="78" t="s">
        <v>93</v>
      </c>
      <c r="R46" s="78" t="s">
        <v>67</v>
      </c>
      <c r="S46" s="78" t="s">
        <v>95</v>
      </c>
    </row>
    <row r="47" spans="1:19" s="5" customFormat="1" ht="13.5" thickTop="1">
      <c r="A47" s="114">
        <v>3</v>
      </c>
      <c r="B47" s="122" t="s">
        <v>25</v>
      </c>
      <c r="C47" s="123">
        <f aca="true" t="shared" si="2" ref="C47:C64">SUM(D47:Q47)</f>
        <v>5264120</v>
      </c>
      <c r="D47" s="123">
        <v>0</v>
      </c>
      <c r="E47" s="123">
        <v>0</v>
      </c>
      <c r="F47" s="123">
        <v>15000</v>
      </c>
      <c r="G47" s="123">
        <v>50000</v>
      </c>
      <c r="H47" s="123">
        <v>208490</v>
      </c>
      <c r="I47" s="123">
        <v>43500</v>
      </c>
      <c r="J47" s="123">
        <v>30000</v>
      </c>
      <c r="K47" s="123">
        <v>4630</v>
      </c>
      <c r="L47" s="123">
        <v>2000</v>
      </c>
      <c r="M47" s="123">
        <v>20000</v>
      </c>
      <c r="N47" s="123">
        <v>15000</v>
      </c>
      <c r="O47" s="123">
        <v>5500</v>
      </c>
      <c r="P47" s="123">
        <v>0</v>
      </c>
      <c r="Q47" s="123">
        <f>+Q48+Q52</f>
        <v>4870000</v>
      </c>
      <c r="R47" s="123">
        <f>+R48+R52+R58</f>
        <v>5265500</v>
      </c>
      <c r="S47" s="123">
        <f>+S48+S52+S58</f>
        <v>5265500</v>
      </c>
    </row>
    <row r="48" spans="1:21" s="5" customFormat="1" ht="12.75">
      <c r="A48" s="108">
        <v>31</v>
      </c>
      <c r="B48" s="110" t="s">
        <v>26</v>
      </c>
      <c r="C48" s="106">
        <f t="shared" si="2"/>
        <v>4774730</v>
      </c>
      <c r="D48" s="106">
        <v>0</v>
      </c>
      <c r="E48" s="106">
        <v>0</v>
      </c>
      <c r="F48" s="106">
        <v>1850</v>
      </c>
      <c r="G48" s="106">
        <v>0</v>
      </c>
      <c r="H48" s="106">
        <v>3900</v>
      </c>
      <c r="I48" s="106">
        <v>4000</v>
      </c>
      <c r="J48" s="106">
        <v>2360</v>
      </c>
      <c r="K48" s="106">
        <v>0</v>
      </c>
      <c r="L48" s="106">
        <v>1000</v>
      </c>
      <c r="M48" s="106">
        <v>0</v>
      </c>
      <c r="N48" s="106">
        <v>0</v>
      </c>
      <c r="O48" s="106">
        <v>1620</v>
      </c>
      <c r="P48" s="106"/>
      <c r="Q48" s="106">
        <v>4760000</v>
      </c>
      <c r="R48" s="106">
        <v>4774800</v>
      </c>
      <c r="S48" s="106">
        <v>4774800</v>
      </c>
      <c r="U48" s="46"/>
    </row>
    <row r="49" spans="1:19" ht="12.75">
      <c r="A49" s="108">
        <v>311</v>
      </c>
      <c r="B49" s="110" t="s">
        <v>27</v>
      </c>
      <c r="C49" s="106">
        <f t="shared" si="2"/>
        <v>3859080</v>
      </c>
      <c r="D49" s="106">
        <v>0</v>
      </c>
      <c r="E49" s="106">
        <v>0</v>
      </c>
      <c r="F49" s="106">
        <v>1500</v>
      </c>
      <c r="G49" s="106">
        <v>0</v>
      </c>
      <c r="H49" s="106">
        <v>2400</v>
      </c>
      <c r="I49" s="106">
        <v>1000</v>
      </c>
      <c r="J49" s="106">
        <v>1860</v>
      </c>
      <c r="K49" s="160"/>
      <c r="L49" s="106">
        <v>700</v>
      </c>
      <c r="M49" s="106"/>
      <c r="N49" s="106"/>
      <c r="O49" s="106">
        <v>1620</v>
      </c>
      <c r="P49" s="106"/>
      <c r="Q49" s="106">
        <v>3850000</v>
      </c>
      <c r="R49" s="106">
        <v>0</v>
      </c>
      <c r="S49" s="106">
        <v>0</v>
      </c>
    </row>
    <row r="50" spans="1:19" ht="12.75">
      <c r="A50" s="108">
        <v>312</v>
      </c>
      <c r="B50" s="110" t="s">
        <v>28</v>
      </c>
      <c r="C50" s="106">
        <f t="shared" si="2"/>
        <v>253000</v>
      </c>
      <c r="D50" s="106">
        <v>0</v>
      </c>
      <c r="E50" s="106">
        <v>0</v>
      </c>
      <c r="F50" s="106">
        <v>0</v>
      </c>
      <c r="G50" s="106">
        <v>0</v>
      </c>
      <c r="H50" s="160">
        <v>1000</v>
      </c>
      <c r="I50" s="160">
        <v>2000</v>
      </c>
      <c r="J50" s="160">
        <v>0</v>
      </c>
      <c r="K50" s="160"/>
      <c r="L50" s="160">
        <v>0</v>
      </c>
      <c r="M50" s="160">
        <v>0</v>
      </c>
      <c r="N50" s="160">
        <v>0</v>
      </c>
      <c r="O50" s="160">
        <v>0</v>
      </c>
      <c r="P50" s="160"/>
      <c r="Q50" s="160">
        <v>250000</v>
      </c>
      <c r="R50" s="160">
        <v>0</v>
      </c>
      <c r="S50" s="160">
        <v>0</v>
      </c>
    </row>
    <row r="51" spans="1:19" ht="12.75">
      <c r="A51" s="108">
        <v>313</v>
      </c>
      <c r="B51" s="110" t="s">
        <v>29</v>
      </c>
      <c r="C51" s="106">
        <f t="shared" si="2"/>
        <v>662650</v>
      </c>
      <c r="D51" s="106">
        <v>0</v>
      </c>
      <c r="E51" s="106">
        <v>0</v>
      </c>
      <c r="F51" s="106">
        <v>350</v>
      </c>
      <c r="G51" s="106">
        <v>0</v>
      </c>
      <c r="H51" s="106">
        <v>500</v>
      </c>
      <c r="I51" s="106">
        <v>1000</v>
      </c>
      <c r="J51" s="106">
        <v>500</v>
      </c>
      <c r="K51" s="106">
        <v>0</v>
      </c>
      <c r="L51" s="106">
        <v>300</v>
      </c>
      <c r="M51" s="106">
        <v>0</v>
      </c>
      <c r="N51" s="106">
        <v>0</v>
      </c>
      <c r="O51" s="106">
        <v>0</v>
      </c>
      <c r="P51" s="106"/>
      <c r="Q51" s="106">
        <v>660000</v>
      </c>
      <c r="R51" s="106">
        <v>0</v>
      </c>
      <c r="S51" s="106">
        <v>0</v>
      </c>
    </row>
    <row r="52" spans="1:19" s="5" customFormat="1" ht="12.75">
      <c r="A52" s="108">
        <v>32</v>
      </c>
      <c r="B52" s="110" t="s">
        <v>30</v>
      </c>
      <c r="C52" s="106">
        <f t="shared" si="2"/>
        <v>488690</v>
      </c>
      <c r="D52" s="106">
        <v>0</v>
      </c>
      <c r="E52" s="106">
        <v>0</v>
      </c>
      <c r="F52" s="106">
        <v>13150</v>
      </c>
      <c r="G52" s="106">
        <v>50000</v>
      </c>
      <c r="H52" s="106">
        <v>203890</v>
      </c>
      <c r="I52" s="106">
        <v>39500</v>
      </c>
      <c r="J52" s="106">
        <v>27640</v>
      </c>
      <c r="K52" s="106">
        <v>4630</v>
      </c>
      <c r="L52" s="106">
        <v>1000</v>
      </c>
      <c r="M52" s="106">
        <v>20000</v>
      </c>
      <c r="N52" s="106">
        <v>15000</v>
      </c>
      <c r="O52" s="106">
        <v>3880</v>
      </c>
      <c r="P52" s="106"/>
      <c r="Q52" s="106">
        <v>110000</v>
      </c>
      <c r="R52" s="145">
        <v>490000</v>
      </c>
      <c r="S52" s="145">
        <v>490000</v>
      </c>
    </row>
    <row r="53" spans="1:19" s="5" customFormat="1" ht="12.75">
      <c r="A53" s="108">
        <v>321</v>
      </c>
      <c r="B53" s="110" t="s">
        <v>70</v>
      </c>
      <c r="C53" s="106">
        <f t="shared" si="2"/>
        <v>100000</v>
      </c>
      <c r="D53" s="106">
        <v>0</v>
      </c>
      <c r="E53" s="106">
        <v>0</v>
      </c>
      <c r="F53" s="106">
        <v>1000</v>
      </c>
      <c r="G53" s="106">
        <v>0</v>
      </c>
      <c r="H53" s="106">
        <v>6500</v>
      </c>
      <c r="I53" s="106">
        <v>1500</v>
      </c>
      <c r="J53" s="106">
        <v>500</v>
      </c>
      <c r="K53" s="106">
        <v>0</v>
      </c>
      <c r="L53" s="106">
        <v>500</v>
      </c>
      <c r="M53" s="106">
        <v>0</v>
      </c>
      <c r="N53" s="106">
        <v>0</v>
      </c>
      <c r="O53" s="106">
        <v>0</v>
      </c>
      <c r="P53" s="106"/>
      <c r="Q53" s="106">
        <v>90000</v>
      </c>
      <c r="R53" s="106">
        <v>0</v>
      </c>
      <c r="S53" s="106">
        <v>0</v>
      </c>
    </row>
    <row r="54" spans="1:19" s="5" customFormat="1" ht="12.75">
      <c r="A54" s="158">
        <v>322</v>
      </c>
      <c r="B54" s="159" t="s">
        <v>71</v>
      </c>
      <c r="C54" s="106">
        <f t="shared" si="2"/>
        <v>167110</v>
      </c>
      <c r="D54" s="106">
        <v>0</v>
      </c>
      <c r="E54" s="106">
        <v>0</v>
      </c>
      <c r="F54" s="106">
        <v>2650</v>
      </c>
      <c r="G54" s="106">
        <v>0</v>
      </c>
      <c r="H54" s="106">
        <v>122890</v>
      </c>
      <c r="I54" s="106">
        <v>3500</v>
      </c>
      <c r="J54" s="106">
        <v>12440</v>
      </c>
      <c r="K54" s="106">
        <v>4630</v>
      </c>
      <c r="L54" s="106">
        <v>500</v>
      </c>
      <c r="M54" s="106">
        <v>15000</v>
      </c>
      <c r="N54" s="106">
        <v>5000</v>
      </c>
      <c r="O54" s="106">
        <v>500</v>
      </c>
      <c r="P54" s="106"/>
      <c r="Q54" s="106"/>
      <c r="R54" s="106">
        <v>0</v>
      </c>
      <c r="S54" s="106">
        <v>0</v>
      </c>
    </row>
    <row r="55" spans="1:19" s="5" customFormat="1" ht="12.75">
      <c r="A55" s="158">
        <v>323</v>
      </c>
      <c r="B55" s="159" t="s">
        <v>72</v>
      </c>
      <c r="C55" s="106">
        <f t="shared" si="2"/>
        <v>98200</v>
      </c>
      <c r="D55" s="106">
        <v>0</v>
      </c>
      <c r="E55" s="106">
        <v>0</v>
      </c>
      <c r="F55" s="106">
        <v>7500</v>
      </c>
      <c r="G55" s="106">
        <v>0</v>
      </c>
      <c r="H55" s="106">
        <v>53000</v>
      </c>
      <c r="I55" s="106">
        <v>10000</v>
      </c>
      <c r="J55" s="106">
        <v>12700</v>
      </c>
      <c r="K55" s="106">
        <v>0</v>
      </c>
      <c r="L55" s="106">
        <v>0</v>
      </c>
      <c r="M55" s="106">
        <v>5000</v>
      </c>
      <c r="N55" s="106">
        <v>10000</v>
      </c>
      <c r="O55" s="106">
        <v>0</v>
      </c>
      <c r="P55" s="106"/>
      <c r="Q55" s="106"/>
      <c r="R55" s="106">
        <v>0</v>
      </c>
      <c r="S55" s="106">
        <v>0</v>
      </c>
    </row>
    <row r="56" spans="1:19" ht="12.75">
      <c r="A56" s="158">
        <v>324</v>
      </c>
      <c r="B56" s="159" t="s">
        <v>78</v>
      </c>
      <c r="C56" s="106">
        <f t="shared" si="2"/>
        <v>51500</v>
      </c>
      <c r="D56" s="160">
        <v>0</v>
      </c>
      <c r="E56" s="160">
        <v>0</v>
      </c>
      <c r="F56" s="160">
        <v>0</v>
      </c>
      <c r="G56" s="106">
        <v>50000</v>
      </c>
      <c r="H56" s="160">
        <v>1500</v>
      </c>
      <c r="I56" s="160">
        <v>0</v>
      </c>
      <c r="J56" s="160">
        <v>0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/>
      <c r="Q56" s="160"/>
      <c r="R56" s="160">
        <v>0</v>
      </c>
      <c r="S56" s="160">
        <v>0</v>
      </c>
    </row>
    <row r="57" spans="1:19" ht="12.75">
      <c r="A57" s="158">
        <v>329</v>
      </c>
      <c r="B57" s="159" t="s">
        <v>73</v>
      </c>
      <c r="C57" s="106">
        <f t="shared" si="2"/>
        <v>51000</v>
      </c>
      <c r="D57" s="106">
        <v>0</v>
      </c>
      <c r="E57" s="106">
        <v>0</v>
      </c>
      <c r="F57" s="106">
        <v>2000</v>
      </c>
      <c r="G57" s="106">
        <v>0</v>
      </c>
      <c r="H57" s="106">
        <v>15000</v>
      </c>
      <c r="I57" s="106">
        <v>12000</v>
      </c>
      <c r="J57" s="106">
        <v>2000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/>
      <c r="Q57" s="106">
        <v>20000</v>
      </c>
      <c r="R57" s="106">
        <v>0</v>
      </c>
      <c r="S57" s="106">
        <v>0</v>
      </c>
    </row>
    <row r="58" spans="1:19" s="5" customFormat="1" ht="12.75">
      <c r="A58" s="108">
        <v>34</v>
      </c>
      <c r="B58" s="110" t="s">
        <v>31</v>
      </c>
      <c r="C58" s="106">
        <f t="shared" si="2"/>
        <v>700</v>
      </c>
      <c r="D58" s="106">
        <v>0</v>
      </c>
      <c r="E58" s="106">
        <v>0</v>
      </c>
      <c r="F58" s="106">
        <v>0</v>
      </c>
      <c r="G58" s="106">
        <v>0</v>
      </c>
      <c r="H58" s="106">
        <v>700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/>
      <c r="Q58" s="106"/>
      <c r="R58" s="106">
        <v>700</v>
      </c>
      <c r="S58" s="106">
        <v>700</v>
      </c>
    </row>
    <row r="59" spans="1:19" s="5" customFormat="1" ht="12.75">
      <c r="A59" s="108">
        <v>343</v>
      </c>
      <c r="B59" s="110" t="s">
        <v>32</v>
      </c>
      <c r="C59" s="106">
        <f t="shared" si="2"/>
        <v>700</v>
      </c>
      <c r="D59" s="106">
        <v>0</v>
      </c>
      <c r="E59" s="106">
        <v>0</v>
      </c>
      <c r="F59" s="106">
        <v>0</v>
      </c>
      <c r="G59" s="106">
        <v>0</v>
      </c>
      <c r="H59" s="106">
        <v>700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/>
      <c r="Q59" s="106"/>
      <c r="R59" s="106">
        <v>0</v>
      </c>
      <c r="S59" s="106">
        <v>0</v>
      </c>
    </row>
    <row r="60" spans="1:19" s="5" customFormat="1" ht="22.5">
      <c r="A60" s="108">
        <v>4</v>
      </c>
      <c r="B60" s="110" t="s">
        <v>33</v>
      </c>
      <c r="C60" s="106">
        <f t="shared" si="2"/>
        <v>28000</v>
      </c>
      <c r="D60" s="106">
        <v>0</v>
      </c>
      <c r="E60" s="106">
        <v>0</v>
      </c>
      <c r="F60" s="106">
        <v>0</v>
      </c>
      <c r="G60" s="106">
        <v>0</v>
      </c>
      <c r="H60" s="106">
        <v>19000</v>
      </c>
      <c r="I60" s="106">
        <v>4000</v>
      </c>
      <c r="J60" s="106">
        <v>0</v>
      </c>
      <c r="K60" s="106">
        <v>0</v>
      </c>
      <c r="L60" s="106">
        <v>0</v>
      </c>
      <c r="M60" s="106">
        <v>5000</v>
      </c>
      <c r="N60" s="106">
        <v>0</v>
      </c>
      <c r="O60" s="106">
        <v>0</v>
      </c>
      <c r="P60" s="106"/>
      <c r="Q60" s="106"/>
      <c r="R60" s="106">
        <v>28000</v>
      </c>
      <c r="S60" s="106">
        <v>28000</v>
      </c>
    </row>
    <row r="61" spans="1:19" ht="22.5">
      <c r="A61" s="108">
        <v>42</v>
      </c>
      <c r="B61" s="110" t="s">
        <v>34</v>
      </c>
      <c r="C61" s="106">
        <f t="shared" si="2"/>
        <v>28000</v>
      </c>
      <c r="D61" s="106">
        <v>0</v>
      </c>
      <c r="E61" s="106">
        <v>0</v>
      </c>
      <c r="F61" s="106">
        <v>0</v>
      </c>
      <c r="G61" s="106">
        <v>0</v>
      </c>
      <c r="H61" s="106">
        <v>19000</v>
      </c>
      <c r="I61" s="106">
        <v>4000</v>
      </c>
      <c r="J61" s="106">
        <v>0</v>
      </c>
      <c r="K61" s="106">
        <v>0</v>
      </c>
      <c r="L61" s="106">
        <v>0</v>
      </c>
      <c r="M61" s="106">
        <v>5000</v>
      </c>
      <c r="N61" s="106">
        <v>0</v>
      </c>
      <c r="O61" s="106">
        <v>0</v>
      </c>
      <c r="P61" s="106"/>
      <c r="Q61" s="106"/>
      <c r="R61" s="106">
        <v>28000</v>
      </c>
      <c r="S61" s="106">
        <v>28000</v>
      </c>
    </row>
    <row r="62" spans="1:19" ht="12.75">
      <c r="A62" s="108">
        <v>422</v>
      </c>
      <c r="B62" s="110" t="s">
        <v>74</v>
      </c>
      <c r="C62" s="106">
        <f t="shared" si="2"/>
        <v>20000</v>
      </c>
      <c r="D62" s="106">
        <v>0</v>
      </c>
      <c r="E62" s="106">
        <v>0</v>
      </c>
      <c r="F62" s="106">
        <v>0</v>
      </c>
      <c r="G62" s="106">
        <v>0</v>
      </c>
      <c r="H62" s="106">
        <v>15000</v>
      </c>
      <c r="I62" s="106">
        <v>0</v>
      </c>
      <c r="J62" s="106">
        <v>0</v>
      </c>
      <c r="K62" s="106">
        <v>0</v>
      </c>
      <c r="L62" s="106">
        <v>0</v>
      </c>
      <c r="M62" s="106">
        <v>5000</v>
      </c>
      <c r="N62" s="106">
        <v>0</v>
      </c>
      <c r="O62" s="106">
        <v>0</v>
      </c>
      <c r="P62" s="106"/>
      <c r="Q62" s="106"/>
      <c r="R62" s="106">
        <v>0</v>
      </c>
      <c r="S62" s="106">
        <v>0</v>
      </c>
    </row>
    <row r="63" spans="1:19" s="5" customFormat="1" ht="13.5" thickBot="1">
      <c r="A63" s="162">
        <v>424</v>
      </c>
      <c r="B63" s="163" t="s">
        <v>77</v>
      </c>
      <c r="C63" s="121">
        <f t="shared" si="2"/>
        <v>8000</v>
      </c>
      <c r="D63" s="121">
        <v>0</v>
      </c>
      <c r="E63" s="121">
        <v>0</v>
      </c>
      <c r="F63" s="121">
        <v>0</v>
      </c>
      <c r="G63" s="121">
        <v>0</v>
      </c>
      <c r="H63" s="164">
        <v>4000</v>
      </c>
      <c r="I63" s="121">
        <v>4000</v>
      </c>
      <c r="J63" s="121">
        <v>0</v>
      </c>
      <c r="K63" s="121">
        <v>0</v>
      </c>
      <c r="L63" s="121">
        <v>0</v>
      </c>
      <c r="M63" s="121">
        <v>0</v>
      </c>
      <c r="N63" s="121">
        <v>0</v>
      </c>
      <c r="O63" s="121">
        <v>0</v>
      </c>
      <c r="P63" s="121"/>
      <c r="Q63" s="121"/>
      <c r="R63" s="121">
        <v>0</v>
      </c>
      <c r="S63" s="121">
        <v>0</v>
      </c>
    </row>
    <row r="64" spans="1:19" s="5" customFormat="1" ht="14.25" thickBot="1" thickTop="1">
      <c r="A64" s="127"/>
      <c r="B64" s="128" t="s">
        <v>45</v>
      </c>
      <c r="C64" s="126">
        <f t="shared" si="2"/>
        <v>5292120</v>
      </c>
      <c r="D64" s="126">
        <v>0</v>
      </c>
      <c r="E64" s="126">
        <v>0</v>
      </c>
      <c r="F64" s="126">
        <v>15000</v>
      </c>
      <c r="G64" s="126">
        <v>50000</v>
      </c>
      <c r="H64" s="126">
        <v>227490</v>
      </c>
      <c r="I64" s="126">
        <v>47500</v>
      </c>
      <c r="J64" s="126">
        <v>30000</v>
      </c>
      <c r="K64" s="126">
        <v>4630</v>
      </c>
      <c r="L64" s="126">
        <v>2000</v>
      </c>
      <c r="M64" s="126">
        <v>25000</v>
      </c>
      <c r="N64" s="126">
        <v>15000</v>
      </c>
      <c r="O64" s="126">
        <v>5500</v>
      </c>
      <c r="P64" s="126">
        <v>0</v>
      </c>
      <c r="Q64" s="126">
        <v>4870000</v>
      </c>
      <c r="R64" s="126">
        <f>+R47+R60</f>
        <v>5293500</v>
      </c>
      <c r="S64" s="126">
        <f>+S47+S60</f>
        <v>5293500</v>
      </c>
    </row>
    <row r="65" spans="1:19" s="5" customFormat="1" ht="14.25" thickBot="1" thickTop="1">
      <c r="A65" s="129"/>
      <c r="B65" s="136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</row>
    <row r="66" spans="1:19" s="5" customFormat="1" ht="80.25" thickBot="1" thickTop="1">
      <c r="A66" s="134" t="s">
        <v>38</v>
      </c>
      <c r="B66" s="125" t="s">
        <v>51</v>
      </c>
      <c r="C66" s="78" t="s">
        <v>94</v>
      </c>
      <c r="D66" s="135" t="s">
        <v>52</v>
      </c>
      <c r="E66" s="135" t="s">
        <v>53</v>
      </c>
      <c r="F66" s="135" t="s">
        <v>14</v>
      </c>
      <c r="G66" s="78" t="s">
        <v>65</v>
      </c>
      <c r="H66" s="78" t="s">
        <v>66</v>
      </c>
      <c r="I66" s="135" t="s">
        <v>47</v>
      </c>
      <c r="J66" s="135" t="s">
        <v>48</v>
      </c>
      <c r="K66" s="135" t="s">
        <v>49</v>
      </c>
      <c r="L66" s="135" t="s">
        <v>50</v>
      </c>
      <c r="M66" s="135" t="s">
        <v>24</v>
      </c>
      <c r="N66" s="135" t="s">
        <v>18</v>
      </c>
      <c r="O66" s="135" t="s">
        <v>54</v>
      </c>
      <c r="P66" s="78" t="s">
        <v>55</v>
      </c>
      <c r="Q66" s="78" t="s">
        <v>93</v>
      </c>
      <c r="R66" s="78" t="s">
        <v>67</v>
      </c>
      <c r="S66" s="78" t="s">
        <v>95</v>
      </c>
    </row>
    <row r="67" spans="1:19" s="5" customFormat="1" ht="13.5" thickTop="1">
      <c r="A67" s="114">
        <v>3</v>
      </c>
      <c r="B67" s="122" t="s">
        <v>25</v>
      </c>
      <c r="C67" s="123">
        <f aca="true" t="shared" si="3" ref="C67:C75">SUM(D67:Q67)</f>
        <v>60000</v>
      </c>
      <c r="D67" s="123">
        <v>0</v>
      </c>
      <c r="E67" s="123">
        <v>0</v>
      </c>
      <c r="F67" s="123">
        <v>0</v>
      </c>
      <c r="G67" s="123">
        <v>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23">
        <v>0</v>
      </c>
      <c r="N67" s="123">
        <v>0</v>
      </c>
      <c r="O67" s="123">
        <v>60000</v>
      </c>
      <c r="P67" s="123"/>
      <c r="Q67" s="123"/>
      <c r="R67" s="123">
        <v>60000</v>
      </c>
      <c r="S67" s="123">
        <v>60000</v>
      </c>
    </row>
    <row r="68" spans="1:19" s="5" customFormat="1" ht="12.75">
      <c r="A68" s="108">
        <v>31</v>
      </c>
      <c r="B68" s="110" t="s">
        <v>26</v>
      </c>
      <c r="C68" s="106">
        <f t="shared" si="3"/>
        <v>0</v>
      </c>
      <c r="D68" s="106">
        <v>0</v>
      </c>
      <c r="E68" s="106">
        <v>0</v>
      </c>
      <c r="F68" s="106">
        <v>0</v>
      </c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/>
      <c r="Q68" s="106"/>
      <c r="R68" s="106">
        <v>0</v>
      </c>
      <c r="S68" s="106">
        <v>0</v>
      </c>
    </row>
    <row r="69" spans="1:19" ht="12.75">
      <c r="A69" s="108">
        <v>311</v>
      </c>
      <c r="B69" s="110" t="s">
        <v>27</v>
      </c>
      <c r="C69" s="106">
        <f t="shared" si="3"/>
        <v>0</v>
      </c>
      <c r="D69" s="106">
        <v>0</v>
      </c>
      <c r="E69" s="106">
        <v>0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/>
      <c r="Q69" s="106"/>
      <c r="R69" s="106">
        <v>0</v>
      </c>
      <c r="S69" s="106">
        <v>0</v>
      </c>
    </row>
    <row r="70" spans="1:19" ht="12.75">
      <c r="A70" s="108">
        <v>312</v>
      </c>
      <c r="B70" s="110" t="s">
        <v>28</v>
      </c>
      <c r="C70" s="106">
        <f t="shared" si="3"/>
        <v>0</v>
      </c>
      <c r="D70" s="106">
        <v>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/>
      <c r="Q70" s="106"/>
      <c r="R70" s="106">
        <v>0</v>
      </c>
      <c r="S70" s="106">
        <v>0</v>
      </c>
    </row>
    <row r="71" spans="1:19" ht="12.75">
      <c r="A71" s="108">
        <v>313</v>
      </c>
      <c r="B71" s="110" t="s">
        <v>29</v>
      </c>
      <c r="C71" s="106">
        <f t="shared" si="3"/>
        <v>0</v>
      </c>
      <c r="D71" s="106">
        <v>0</v>
      </c>
      <c r="E71" s="106">
        <v>0</v>
      </c>
      <c r="F71" s="106">
        <v>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/>
      <c r="Q71" s="106"/>
      <c r="R71" s="106">
        <v>0</v>
      </c>
      <c r="S71" s="106">
        <v>0</v>
      </c>
    </row>
    <row r="72" spans="1:19" ht="12.75">
      <c r="A72" s="108">
        <v>32</v>
      </c>
      <c r="B72" s="110" t="s">
        <v>30</v>
      </c>
      <c r="C72" s="106">
        <f t="shared" si="3"/>
        <v>60000</v>
      </c>
      <c r="D72" s="106">
        <v>0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f>+O73+O74</f>
        <v>60000</v>
      </c>
      <c r="P72" s="106"/>
      <c r="Q72" s="106"/>
      <c r="R72" s="123">
        <v>60000</v>
      </c>
      <c r="S72" s="123">
        <v>60000</v>
      </c>
    </row>
    <row r="73" spans="1:19" ht="12.75">
      <c r="A73" s="158">
        <v>322</v>
      </c>
      <c r="B73" s="159" t="s">
        <v>71</v>
      </c>
      <c r="C73" s="106">
        <f t="shared" si="3"/>
        <v>42000</v>
      </c>
      <c r="D73" s="165">
        <v>0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>
        <v>0</v>
      </c>
      <c r="O73" s="199">
        <v>42000</v>
      </c>
      <c r="P73" s="165"/>
      <c r="Q73" s="165"/>
      <c r="R73" s="106">
        <v>0</v>
      </c>
      <c r="S73" s="106">
        <v>0</v>
      </c>
    </row>
    <row r="74" spans="1:19" s="5" customFormat="1" ht="13.5" thickBot="1">
      <c r="A74" s="158">
        <v>323</v>
      </c>
      <c r="B74" s="159" t="s">
        <v>72</v>
      </c>
      <c r="C74" s="121">
        <f t="shared" si="3"/>
        <v>18000</v>
      </c>
      <c r="D74" s="166">
        <v>0</v>
      </c>
      <c r="E74" s="166">
        <v>0</v>
      </c>
      <c r="F74" s="166">
        <v>0</v>
      </c>
      <c r="G74" s="166">
        <v>0</v>
      </c>
      <c r="H74" s="166">
        <v>0</v>
      </c>
      <c r="I74" s="166">
        <v>0</v>
      </c>
      <c r="J74" s="166">
        <v>0</v>
      </c>
      <c r="K74" s="166">
        <v>0</v>
      </c>
      <c r="L74" s="166">
        <v>0</v>
      </c>
      <c r="M74" s="166">
        <v>0</v>
      </c>
      <c r="N74" s="166">
        <v>0</v>
      </c>
      <c r="O74" s="200">
        <v>18000</v>
      </c>
      <c r="P74" s="166"/>
      <c r="Q74" s="166"/>
      <c r="R74" s="121">
        <v>0</v>
      </c>
      <c r="S74" s="121">
        <v>0</v>
      </c>
    </row>
    <row r="75" spans="1:19" ht="14.25" thickBot="1" thickTop="1">
      <c r="A75" s="138"/>
      <c r="B75" s="128" t="s">
        <v>45</v>
      </c>
      <c r="C75" s="126">
        <f t="shared" si="3"/>
        <v>60000</v>
      </c>
      <c r="D75" s="126">
        <v>0</v>
      </c>
      <c r="E75" s="126">
        <v>0</v>
      </c>
      <c r="F75" s="126">
        <v>0</v>
      </c>
      <c r="G75" s="126">
        <v>0</v>
      </c>
      <c r="H75" s="126">
        <v>0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  <c r="N75" s="126">
        <v>0</v>
      </c>
      <c r="O75" s="126">
        <v>60000</v>
      </c>
      <c r="P75" s="126"/>
      <c r="Q75" s="126"/>
      <c r="R75" s="123">
        <v>60000</v>
      </c>
      <c r="S75" s="123">
        <v>60000</v>
      </c>
    </row>
    <row r="76" spans="1:19" ht="13.5" thickTop="1">
      <c r="A76" s="75"/>
      <c r="B76" s="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75"/>
      <c r="B77" s="197" t="s">
        <v>97</v>
      </c>
      <c r="C77" s="19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75"/>
      <c r="B78" s="197" t="s">
        <v>104</v>
      </c>
      <c r="C78" s="19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69"/>
      <c r="P78" s="169"/>
      <c r="Q78" s="169"/>
      <c r="R78" s="169" t="s">
        <v>92</v>
      </c>
      <c r="S78" s="170"/>
    </row>
    <row r="79" spans="1:19" ht="12.75">
      <c r="A79" s="75"/>
      <c r="B79" s="75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70"/>
      <c r="P79" s="170"/>
      <c r="Q79" s="170"/>
      <c r="R79" s="171" t="s">
        <v>96</v>
      </c>
      <c r="S79" s="170"/>
    </row>
    <row r="80" spans="1:19" ht="12.75">
      <c r="A80" s="75"/>
      <c r="B80" s="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75"/>
      <c r="B81" s="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75"/>
      <c r="B82" s="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 s="75"/>
      <c r="B83" s="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>
      <c r="A84" s="75"/>
      <c r="B84" s="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>
      <c r="A85" s="75"/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75"/>
      <c r="B86" s="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75"/>
      <c r="B87" s="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75"/>
      <c r="B88" s="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 s="75"/>
      <c r="B89" s="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75"/>
      <c r="B90" s="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75"/>
      <c r="B91" s="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75"/>
      <c r="B92" s="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75"/>
      <c r="B93" s="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75"/>
      <c r="B94" s="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75"/>
      <c r="B95" s="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75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75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75"/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75"/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 s="75"/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75"/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75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75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75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75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75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75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75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75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75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75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75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75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75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75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>
      <c r="A116" s="75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75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75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75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75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75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>
      <c r="A122" s="75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75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75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75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75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>
      <c r="A127" s="75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>
      <c r="A128" s="75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>
      <c r="A129" s="75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75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>
      <c r="A131" s="75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>
      <c r="A132" s="75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>
      <c r="A133" s="75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75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75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75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75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75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75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75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75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75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>
      <c r="A143" s="75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>
      <c r="A144" s="75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>
      <c r="A145" s="75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>
      <c r="A146" s="75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>
      <c r="A147" s="75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>
      <c r="A148" s="75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75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>
      <c r="A150" s="75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</sheetData>
  <sheetProtection/>
  <mergeCells count="3">
    <mergeCell ref="A2:S2"/>
    <mergeCell ref="B77:C77"/>
    <mergeCell ref="B78:C78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75" r:id="rId1"/>
  <headerFooter alignWithMargins="0">
    <oddFooter>&amp;R&amp;P</oddFooter>
  </headerFooter>
  <rowBreaks count="2" manualBreakCount="2">
    <brk id="25" max="16" man="1"/>
    <brk id="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Kristina</cp:lastModifiedBy>
  <cp:lastPrinted>2017-12-15T10:14:30Z</cp:lastPrinted>
  <dcterms:created xsi:type="dcterms:W3CDTF">2013-09-11T11:00:21Z</dcterms:created>
  <dcterms:modified xsi:type="dcterms:W3CDTF">2017-12-15T10:14:32Z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